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easurer\2024\"/>
    </mc:Choice>
  </mc:AlternateContent>
  <xr:revisionPtr revIDLastSave="0" documentId="13_ncr:1_{1060D2A0-0522-4E82-A197-5381A8198EB1}" xr6:coauthVersionLast="47" xr6:coauthVersionMax="47" xr10:uidLastSave="{00000000-0000-0000-0000-000000000000}"/>
  <bookViews>
    <workbookView xWindow="-120" yWindow="-120" windowWidth="29040" windowHeight="15840" activeTab="3" xr2:uid="{16069788-C69A-4D9F-8969-C00F27072B3F}"/>
  </bookViews>
  <sheets>
    <sheet name="FY 23" sheetId="1" r:id="rId1"/>
    <sheet name="FY23 Details" sheetId="4" r:id="rId2"/>
    <sheet name="FY24" sheetId="3" r:id="rId3"/>
    <sheet name="FY24 6.10.14" sheetId="6" r:id="rId4"/>
  </sheets>
  <externalReferences>
    <externalReference r:id="rId5"/>
  </externalReferences>
  <definedNames>
    <definedName name="_xlnm.Print_Area" localSheetId="0">'FY 23'!$A$1:$Q$33</definedName>
    <definedName name="_xlnm.Print_Area" localSheetId="1">'FY23 Details'!#REF!</definedName>
    <definedName name="_xlnm.Print_Area" localSheetId="2">'FY24'!$A$1:$Q$33</definedName>
    <definedName name="_xlnm.Print_Area" localSheetId="3">'FY24 6.10.14'!$A$1:$Q$33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6" l="1"/>
  <c r="E28" i="6"/>
  <c r="C28" i="6"/>
  <c r="I27" i="6"/>
  <c r="H27" i="6"/>
  <c r="G26" i="6"/>
  <c r="G25" i="6"/>
  <c r="G24" i="6"/>
  <c r="G23" i="6"/>
  <c r="G22" i="6"/>
  <c r="G21" i="6"/>
  <c r="G20" i="6"/>
  <c r="G19" i="6"/>
  <c r="G18" i="6"/>
  <c r="G17" i="6"/>
  <c r="I12" i="6"/>
  <c r="I29" i="6" s="1"/>
  <c r="H12" i="6"/>
  <c r="H29" i="6" s="1"/>
  <c r="E12" i="6"/>
  <c r="E30" i="6" s="1"/>
  <c r="C12" i="6"/>
  <c r="C30" i="6" s="1"/>
  <c r="G10" i="6"/>
  <c r="G12" i="6" s="1"/>
  <c r="G7" i="6"/>
  <c r="E12" i="3"/>
  <c r="G27" i="6" l="1"/>
  <c r="G29" i="6" s="1"/>
  <c r="C32" i="6"/>
  <c r="E7" i="6" s="1"/>
  <c r="E32" i="6" s="1"/>
  <c r="I31" i="6"/>
  <c r="H7" i="6" s="1"/>
  <c r="H31" i="6" s="1"/>
  <c r="E28" i="3"/>
  <c r="K28" i="3"/>
  <c r="F9" i="4"/>
  <c r="E30" i="3"/>
  <c r="C28" i="3"/>
  <c r="I27" i="3"/>
  <c r="H27" i="3"/>
  <c r="G26" i="3"/>
  <c r="G25" i="3"/>
  <c r="G24" i="3"/>
  <c r="G23" i="3"/>
  <c r="G22" i="3"/>
  <c r="G21" i="3"/>
  <c r="G20" i="3"/>
  <c r="G19" i="3"/>
  <c r="G18" i="3"/>
  <c r="G17" i="3"/>
  <c r="I12" i="3"/>
  <c r="H12" i="3"/>
  <c r="G10" i="3"/>
  <c r="G12" i="3" s="1"/>
  <c r="G7" i="3"/>
  <c r="C10" i="1"/>
  <c r="K22" i="1"/>
  <c r="G31" i="6" l="1"/>
  <c r="I31" i="3"/>
  <c r="H7" i="3" s="1"/>
  <c r="H31" i="3" s="1"/>
  <c r="H29" i="3"/>
  <c r="G27" i="3"/>
  <c r="G29" i="3" s="1"/>
  <c r="I29" i="3"/>
  <c r="E30" i="1"/>
  <c r="I27" i="1"/>
  <c r="H27" i="1"/>
  <c r="E28" i="1"/>
  <c r="C28" i="1"/>
  <c r="G26" i="1"/>
  <c r="G25" i="1"/>
  <c r="G24" i="1"/>
  <c r="G23" i="1"/>
  <c r="G22" i="1"/>
  <c r="G21" i="1"/>
  <c r="G20" i="1"/>
  <c r="G19" i="1"/>
  <c r="G18" i="1"/>
  <c r="G17" i="1"/>
  <c r="I12" i="1"/>
  <c r="H12" i="1"/>
  <c r="C12" i="1"/>
  <c r="C30" i="1" s="1"/>
  <c r="G10" i="1"/>
  <c r="G12" i="1" s="1"/>
  <c r="G7" i="1"/>
  <c r="G31" i="3" l="1"/>
  <c r="H29" i="1"/>
  <c r="I31" i="1"/>
  <c r="H7" i="1" s="1"/>
  <c r="H31" i="1" s="1"/>
  <c r="I29" i="1"/>
  <c r="G27" i="1"/>
  <c r="G29" i="1" s="1"/>
  <c r="C32" i="1"/>
  <c r="E7" i="1" s="1"/>
  <c r="E32" i="1" s="1"/>
  <c r="G31" i="1" l="1"/>
  <c r="C12" i="3" l="1"/>
  <c r="C30" i="3" l="1"/>
  <c r="C32" i="3"/>
  <c r="E7" i="3" s="1"/>
  <c r="E32" i="3" s="1"/>
</calcChain>
</file>

<file path=xl/sharedStrings.xml><?xml version="1.0" encoding="utf-8"?>
<sst xmlns="http://schemas.openxmlformats.org/spreadsheetml/2006/main" count="259" uniqueCount="111">
  <si>
    <t>Classified Staff Organization</t>
  </si>
  <si>
    <t>Treasurer's Report</t>
  </si>
  <si>
    <t>Year to Date</t>
  </si>
  <si>
    <t>Current Period</t>
  </si>
  <si>
    <t>FY19</t>
  </si>
  <si>
    <t>FY18</t>
  </si>
  <si>
    <t>FY17</t>
  </si>
  <si>
    <t>7/01/18 - 06/30/19</t>
  </si>
  <si>
    <t>7/01/17 -6/30/18</t>
  </si>
  <si>
    <t>07/01/16 - 06/30/17</t>
  </si>
  <si>
    <t>Beginning Balances</t>
  </si>
  <si>
    <t>Revenue</t>
  </si>
  <si>
    <t>F9 Amount</t>
  </si>
  <si>
    <t>Description</t>
  </si>
  <si>
    <t>Payroll deductions/donations</t>
  </si>
  <si>
    <t>Payroll Deductions</t>
  </si>
  <si>
    <t>July</t>
  </si>
  <si>
    <t>August</t>
  </si>
  <si>
    <t>Total Revenue</t>
  </si>
  <si>
    <t>Oct</t>
  </si>
  <si>
    <t>Nov</t>
  </si>
  <si>
    <t>Expenses</t>
  </si>
  <si>
    <t>Dec</t>
  </si>
  <si>
    <t>Jan</t>
  </si>
  <si>
    <t>LCSC Cares Toy Drive</t>
  </si>
  <si>
    <t>Feb</t>
  </si>
  <si>
    <t>Employee Hardship Donations</t>
  </si>
  <si>
    <t>Mar</t>
  </si>
  <si>
    <t>Donation to Campus Pantry</t>
  </si>
  <si>
    <t>Apr</t>
  </si>
  <si>
    <t>Photocopy</t>
  </si>
  <si>
    <t>May</t>
  </si>
  <si>
    <t>Postage</t>
  </si>
  <si>
    <t>Current Total</t>
  </si>
  <si>
    <t>Printing</t>
  </si>
  <si>
    <t>V#,etc.</t>
  </si>
  <si>
    <t>Explanation</t>
  </si>
  <si>
    <t>Employee retirement gifts</t>
  </si>
  <si>
    <t>Employee legacy gifts</t>
  </si>
  <si>
    <t>LC Cares</t>
  </si>
  <si>
    <t>Misc Supplies</t>
  </si>
  <si>
    <t>Meeting Prizes</t>
  </si>
  <si>
    <t>Total Expenses</t>
  </si>
  <si>
    <t>Birthday Cards</t>
  </si>
  <si>
    <t xml:space="preserve">Net Revenue </t>
  </si>
  <si>
    <t xml:space="preserve">CSO End of Year Social </t>
  </si>
  <si>
    <t xml:space="preserve">Ending Balance </t>
  </si>
  <si>
    <t xml:space="preserve">choose cell and then + </t>
  </si>
  <si>
    <t>choose =  select cell and the cell to the right which pertains to the expense and enter</t>
  </si>
  <si>
    <t xml:space="preserve">current period amount to </t>
  </si>
  <si>
    <t>total.</t>
  </si>
  <si>
    <t>September</t>
  </si>
  <si>
    <t>50-50-500503</t>
  </si>
  <si>
    <t>IDG#87565</t>
  </si>
  <si>
    <t>IDG#27998</t>
  </si>
  <si>
    <t>Hannah Frei creates</t>
  </si>
  <si>
    <t>V0624703</t>
  </si>
  <si>
    <t>Employee retirement reception</t>
  </si>
  <si>
    <t>June</t>
  </si>
  <si>
    <t>NW Engraving</t>
  </si>
  <si>
    <t>P-card 7792</t>
  </si>
  <si>
    <t>Home Depot</t>
  </si>
  <si>
    <t>David Walker</t>
  </si>
  <si>
    <t>Yearly contribution - voted via email &amp; approved 11/15/23</t>
  </si>
  <si>
    <t>P-card 2995</t>
  </si>
  <si>
    <t>Sodexo Catering</t>
  </si>
  <si>
    <t>Retiree Gifts 05-15-23, 2 x $70, 1 x $120</t>
  </si>
  <si>
    <t>Retiree Reception 05-22-23, Order #13079</t>
  </si>
  <si>
    <t>7/1/22-06/29/23</t>
  </si>
  <si>
    <t>CSO Social Prizes (Big Lots, Dollar Tree)</t>
  </si>
  <si>
    <t>CSO Spring Social (food, décor, gifts)</t>
  </si>
  <si>
    <t>Décor (Dollar Tree)</t>
  </si>
  <si>
    <t>Hardship D.Higgins, 03-14-23</t>
  </si>
  <si>
    <t>Hardship D.Walker, 05-04-23</t>
  </si>
  <si>
    <t>Cost Center</t>
  </si>
  <si>
    <t>Warrior Web</t>
  </si>
  <si>
    <t xml:space="preserve">Hannah Frei </t>
  </si>
  <si>
    <t>Roosters for CSO Dinner</t>
  </si>
  <si>
    <t xml:space="preserve">Roosters </t>
  </si>
  <si>
    <t xml:space="preserve">Postage Meter </t>
  </si>
  <si>
    <t>V0625992</t>
  </si>
  <si>
    <t>LCSC Postage Meter</t>
  </si>
  <si>
    <t>GL Account</t>
  </si>
  <si>
    <t xml:space="preserve"> Description</t>
  </si>
  <si>
    <t xml:space="preserve"> Opening Balance</t>
  </si>
  <si>
    <t xml:space="preserve"> YTD Debits</t>
  </si>
  <si>
    <t xml:space="preserve"> YTD Credits</t>
  </si>
  <si>
    <t xml:space="preserve"> Closing Balance</t>
  </si>
  <si>
    <t>50-50-500503-30000</t>
  </si>
  <si>
    <t>Fund Balance : Classified Staff Organization</t>
  </si>
  <si>
    <t>50-50-500503-44006</t>
  </si>
  <si>
    <t>Payroll Deduction Donations : Classified Staff Organization</t>
  </si>
  <si>
    <t>50-50-500503-55150</t>
  </si>
  <si>
    <t>Services : Classified Staff Organization</t>
  </si>
  <si>
    <t>50-50-500503-55670</t>
  </si>
  <si>
    <t>Food : Classified Staff Organization</t>
  </si>
  <si>
    <t>50-50-500503-55720</t>
  </si>
  <si>
    <t>Supplies : Classified Staff Organization</t>
  </si>
  <si>
    <t>50-50-500503-55995</t>
  </si>
  <si>
    <t>Interdepartmental Charges : Classified Staff Organization</t>
  </si>
  <si>
    <t>50-50-500503-55999</t>
  </si>
  <si>
    <t>Misc Expenses : Classified Staff Organization</t>
  </si>
  <si>
    <t xml:space="preserve">REQ# 178968379 </t>
  </si>
  <si>
    <t>Hardship H. Frei 11/08/2023</t>
  </si>
  <si>
    <t>7/1/23-03/20/24</t>
  </si>
  <si>
    <t>December Total</t>
  </si>
  <si>
    <t xml:space="preserve">January Total </t>
  </si>
  <si>
    <t xml:space="preserve">February Total </t>
  </si>
  <si>
    <t xml:space="preserve">March Total </t>
  </si>
  <si>
    <t>7/1/23-6/10/24</t>
  </si>
  <si>
    <t>Dec - 5/24/24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</si>
</sst>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mm/dd/yy;@"/>
    <numFmt numFmtId="166" formatCode="[$-409]d\-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Goudy Old Style"/>
      <family val="1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 applyFont="1" applyBorder="1"/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3" fontId="7" fillId="0" borderId="1" xfId="0" applyNumberFormat="1" applyFont="1" applyBorder="1" applyAlignment="1">
      <alignment horizontal="right"/>
    </xf>
    <xf numFmtId="43" fontId="2" fillId="0" borderId="1" xfId="1" applyFont="1" applyBorder="1" applyAlignment="1">
      <alignment horizontal="center"/>
    </xf>
    <xf numFmtId="43" fontId="2" fillId="0" borderId="0" xfId="1" applyFont="1" applyAlignment="1">
      <alignment horizontal="left"/>
    </xf>
    <xf numFmtId="43" fontId="2" fillId="0" borderId="0" xfId="1" applyFont="1" applyBorder="1" applyAlignment="1">
      <alignment horizontal="center"/>
    </xf>
    <xf numFmtId="4" fontId="5" fillId="0" borderId="0" xfId="0" applyNumberFormat="1" applyFont="1" applyBorder="1"/>
    <xf numFmtId="4" fontId="5" fillId="0" borderId="0" xfId="0" applyNumberFormat="1" applyFont="1"/>
    <xf numFmtId="4" fontId="5" fillId="2" borderId="0" xfId="0" applyNumberFormat="1" applyFont="1" applyFill="1"/>
    <xf numFmtId="43" fontId="0" fillId="0" borderId="0" xfId="1" applyFont="1" applyAlignment="1">
      <alignment horizontal="right"/>
    </xf>
    <xf numFmtId="43" fontId="0" fillId="0" borderId="0" xfId="0" applyNumberFormat="1"/>
    <xf numFmtId="0" fontId="8" fillId="0" borderId="0" xfId="0" applyFont="1"/>
    <xf numFmtId="4" fontId="8" fillId="0" borderId="0" xfId="0" applyNumberFormat="1" applyFont="1" applyBorder="1"/>
    <xf numFmtId="4" fontId="8" fillId="0" borderId="0" xfId="0" applyNumberFormat="1" applyFont="1"/>
    <xf numFmtId="4" fontId="8" fillId="2" borderId="0" xfId="0" applyNumberFormat="1" applyFont="1" applyFill="1"/>
    <xf numFmtId="15" fontId="0" fillId="0" borderId="0" xfId="0" applyNumberFormat="1"/>
    <xf numFmtId="0" fontId="9" fillId="0" borderId="0" xfId="0" applyFont="1"/>
    <xf numFmtId="0" fontId="5" fillId="0" borderId="0" xfId="0" applyFont="1" applyBorder="1"/>
    <xf numFmtId="4" fontId="0" fillId="3" borderId="0" xfId="0" applyNumberFormat="1" applyFill="1"/>
    <xf numFmtId="43" fontId="5" fillId="0" borderId="0" xfId="1" applyFont="1" applyBorder="1" applyAlignment="1">
      <alignment horizontal="right"/>
    </xf>
    <xf numFmtId="0" fontId="3" fillId="0" borderId="0" xfId="2"/>
    <xf numFmtId="39" fontId="0" fillId="0" borderId="0" xfId="0" applyNumberFormat="1" applyFill="1"/>
    <xf numFmtId="4" fontId="0" fillId="0" borderId="0" xfId="0" applyNumberFormat="1"/>
    <xf numFmtId="0" fontId="0" fillId="3" borderId="0" xfId="0" applyFill="1"/>
    <xf numFmtId="43" fontId="1" fillId="0" borderId="0" xfId="1" applyFont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0" fillId="0" borderId="0" xfId="1" applyFont="1" applyAlignment="1">
      <alignment horizontal="left"/>
    </xf>
    <xf numFmtId="43" fontId="7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0" fillId="2" borderId="0" xfId="0" applyFill="1"/>
    <xf numFmtId="0" fontId="0" fillId="0" borderId="0" xfId="0" applyBorder="1"/>
    <xf numFmtId="43" fontId="10" fillId="0" borderId="0" xfId="1" quotePrefix="1" applyFont="1" applyBorder="1" applyAlignment="1">
      <alignment horizontal="center"/>
    </xf>
    <xf numFmtId="43" fontId="11" fillId="0" borderId="0" xfId="1" quotePrefix="1" applyFont="1" applyBorder="1" applyAlignment="1">
      <alignment horizontal="center"/>
    </xf>
    <xf numFmtId="43" fontId="0" fillId="0" borderId="0" xfId="1" applyFont="1" applyBorder="1" applyAlignment="1">
      <alignment horizontal="left"/>
    </xf>
    <xf numFmtId="4" fontId="5" fillId="2" borderId="0" xfId="0" applyNumberFormat="1" applyFont="1" applyFill="1" applyBorder="1"/>
    <xf numFmtId="165" fontId="5" fillId="0" borderId="0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43" fontId="10" fillId="0" borderId="0" xfId="1" applyFont="1" applyFill="1" applyBorder="1" applyAlignment="1">
      <alignment horizontal="right"/>
    </xf>
    <xf numFmtId="43" fontId="11" fillId="0" borderId="0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1"/>
    </xf>
    <xf numFmtId="0" fontId="0" fillId="0" borderId="0" xfId="0" applyFont="1" applyAlignment="1">
      <alignment horizontal="left" readingOrder="1"/>
    </xf>
    <xf numFmtId="0" fontId="9" fillId="0" borderId="0" xfId="0" applyFont="1" applyAlignment="1">
      <alignment horizontal="left" readingOrder="1"/>
    </xf>
    <xf numFmtId="0" fontId="5" fillId="0" borderId="0" xfId="0" applyFont="1" applyFill="1" applyBorder="1"/>
    <xf numFmtId="4" fontId="5" fillId="0" borderId="0" xfId="0" applyNumberFormat="1" applyFont="1" applyFill="1" applyBorder="1"/>
    <xf numFmtId="43" fontId="0" fillId="0" borderId="0" xfId="1" applyFont="1" applyBorder="1" applyAlignment="1">
      <alignment horizontal="right"/>
    </xf>
    <xf numFmtId="2" fontId="5" fillId="0" borderId="0" xfId="0" applyNumberFormat="1" applyFont="1" applyBorder="1"/>
    <xf numFmtId="2" fontId="5" fillId="0" borderId="0" xfId="0" applyNumberFormat="1" applyFont="1"/>
    <xf numFmtId="4" fontId="7" fillId="0" borderId="3" xfId="0" applyNumberFormat="1" applyFont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3" fontId="7" fillId="0" borderId="2" xfId="1" applyFont="1" applyBorder="1" applyAlignment="1">
      <alignment horizontal="right"/>
    </xf>
    <xf numFmtId="43" fontId="2" fillId="0" borderId="2" xfId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2" borderId="0" xfId="0" applyNumberFormat="1" applyFont="1" applyFill="1" applyAlignment="1">
      <alignment horizontal="right"/>
    </xf>
    <xf numFmtId="4" fontId="5" fillId="0" borderId="4" xfId="1" applyNumberFormat="1" applyFont="1" applyBorder="1" applyAlignment="1">
      <alignment horizontal="right"/>
    </xf>
    <xf numFmtId="4" fontId="5" fillId="2" borderId="4" xfId="1" applyNumberFormat="1" applyFont="1" applyFill="1" applyBorder="1" applyAlignment="1">
      <alignment horizontal="right"/>
    </xf>
    <xf numFmtId="43" fontId="5" fillId="0" borderId="4" xfId="1" applyFont="1" applyBorder="1" applyAlignment="1">
      <alignment horizontal="right"/>
    </xf>
    <xf numFmtId="43" fontId="1" fillId="0" borderId="4" xfId="1" applyFont="1" applyBorder="1" applyAlignment="1">
      <alignment horizontal="right"/>
    </xf>
    <xf numFmtId="0" fontId="5" fillId="0" borderId="0" xfId="0" applyFont="1" applyAlignment="1">
      <alignment horizontal="right"/>
    </xf>
    <xf numFmtId="4" fontId="6" fillId="0" borderId="4" xfId="1" applyNumberFormat="1" applyFont="1" applyBorder="1" applyAlignment="1">
      <alignment horizontal="right"/>
    </xf>
    <xf numFmtId="4" fontId="7" fillId="2" borderId="4" xfId="1" applyNumberFormat="1" applyFont="1" applyFill="1" applyBorder="1" applyAlignment="1">
      <alignment horizontal="right"/>
    </xf>
    <xf numFmtId="43" fontId="7" fillId="0" borderId="4" xfId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0" fontId="9" fillId="0" borderId="0" xfId="0" applyFont="1" applyAlignment="1">
      <alignment horizontal="right"/>
    </xf>
    <xf numFmtId="2" fontId="9" fillId="0" borderId="0" xfId="0" applyNumberFormat="1" applyFont="1" applyBorder="1"/>
    <xf numFmtId="166" fontId="9" fillId="0" borderId="0" xfId="0" applyNumberFormat="1" applyFont="1"/>
    <xf numFmtId="4" fontId="5" fillId="0" borderId="0" xfId="0" applyNumberFormat="1" applyFont="1" applyAlignment="1">
      <alignment horizontal="left"/>
    </xf>
    <xf numFmtId="4" fontId="5" fillId="0" borderId="0" xfId="1" applyNumberFormat="1" applyFont="1" applyBorder="1" applyAlignment="1">
      <alignment horizontal="left"/>
    </xf>
    <xf numFmtId="4" fontId="5" fillId="0" borderId="0" xfId="1" applyNumberFormat="1" applyFont="1" applyAlignment="1">
      <alignment horizontal="left"/>
    </xf>
    <xf numFmtId="0" fontId="13" fillId="0" borderId="0" xfId="0" applyFont="1"/>
    <xf numFmtId="4" fontId="12" fillId="2" borderId="0" xfId="0" applyNumberFormat="1" applyFont="1" applyFill="1" applyBorder="1"/>
    <xf numFmtId="2" fontId="5" fillId="0" borderId="0" xfId="1" applyNumberFormat="1" applyFont="1" applyBorder="1"/>
    <xf numFmtId="4" fontId="10" fillId="2" borderId="0" xfId="0" applyNumberFormat="1" applyFont="1" applyFill="1" applyBorder="1"/>
    <xf numFmtId="2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Border="1" applyAlignment="1">
      <alignment horizontal="left" readingOrder="1"/>
    </xf>
    <xf numFmtId="43" fontId="7" fillId="0" borderId="0" xfId="1" applyFont="1" applyBorder="1" applyAlignment="1">
      <alignment horizontal="left" readingOrder="1"/>
    </xf>
    <xf numFmtId="4" fontId="5" fillId="0" borderId="0" xfId="0" applyNumberFormat="1" applyFont="1" applyFill="1"/>
    <xf numFmtId="0" fontId="14" fillId="0" borderId="0" xfId="0" applyFont="1"/>
    <xf numFmtId="0" fontId="15" fillId="0" borderId="0" xfId="0" applyFont="1" applyBorder="1"/>
    <xf numFmtId="14" fontId="5" fillId="0" borderId="0" xfId="0" applyNumberFormat="1" applyFont="1"/>
    <xf numFmtId="43" fontId="0" fillId="0" borderId="0" xfId="1" applyFont="1"/>
    <xf numFmtId="43" fontId="0" fillId="4" borderId="0" xfId="0" applyNumberFormat="1" applyFill="1"/>
    <xf numFmtId="14" fontId="5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right" readingOrder="1"/>
    </xf>
    <xf numFmtId="4" fontId="7" fillId="4" borderId="4" xfId="1" applyNumberFormat="1" applyFont="1" applyFill="1" applyBorder="1" applyAlignment="1">
      <alignment horizontal="right"/>
    </xf>
    <xf numFmtId="4" fontId="5" fillId="5" borderId="0" xfId="0" applyNumberFormat="1" applyFont="1" applyFill="1" applyAlignment="1">
      <alignment horizontal="left"/>
    </xf>
    <xf numFmtId="4" fontId="5" fillId="5" borderId="0" xfId="1" applyNumberFormat="1" applyFont="1" applyFill="1" applyBorder="1" applyAlignment="1">
      <alignment horizontal="left" readingOrder="1"/>
    </xf>
    <xf numFmtId="0" fontId="8" fillId="5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er/2020/Reports/Treasurers%20Report%20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16.20"/>
      <sheetName val="04.16.20"/>
      <sheetName val="01.23.20"/>
      <sheetName val="11.21.19"/>
      <sheetName val="09.19.19"/>
      <sheetName val="06.30.19"/>
    </sheetNames>
    <sheetDataSet>
      <sheetData sheetId="0"/>
      <sheetData sheetId="1"/>
      <sheetData sheetId="2"/>
      <sheetData sheetId="3"/>
      <sheetData sheetId="4">
        <row r="7">
          <cell r="E7">
            <v>3149.48</v>
          </cell>
        </row>
        <row r="10">
          <cell r="E10">
            <v>998</v>
          </cell>
        </row>
        <row r="17">
          <cell r="E17">
            <v>-200</v>
          </cell>
        </row>
        <row r="18">
          <cell r="E18">
            <v>-150</v>
          </cell>
        </row>
        <row r="19">
          <cell r="E19">
            <v>-200</v>
          </cell>
        </row>
        <row r="20">
          <cell r="E20">
            <v>-7.99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-430.7</v>
          </cell>
        </row>
        <row r="24">
          <cell r="E24">
            <v>-76</v>
          </cell>
        </row>
        <row r="25">
          <cell r="E25">
            <v>-76</v>
          </cell>
        </row>
        <row r="26">
          <cell r="E26">
            <v>-353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F0C7-D700-4413-9035-E1FEF508EF04}">
  <sheetPr>
    <pageSetUpPr fitToPage="1"/>
  </sheetPr>
  <dimension ref="A1:N38"/>
  <sheetViews>
    <sheetView topLeftCell="A4" zoomScaleNormal="100" workbookViewId="0">
      <selection activeCell="E33" sqref="E32:E33"/>
    </sheetView>
  </sheetViews>
  <sheetFormatPr defaultRowHeight="15" x14ac:dyDescent="0.25"/>
  <cols>
    <col min="1" max="1" width="31.28515625" customWidth="1"/>
    <col min="2" max="2" width="2.42578125" customWidth="1"/>
    <col min="3" max="3" width="27.42578125" bestFit="1" customWidth="1"/>
    <col min="4" max="4" width="3.42578125" customWidth="1"/>
    <col min="7" max="7" width="19.7109375" hidden="1" customWidth="1"/>
    <col min="8" max="8" width="17.42578125" hidden="1" customWidth="1"/>
    <col min="9" max="9" width="18.28515625" hidden="1" customWidth="1"/>
    <col min="11" max="11" width="17.7109375" customWidth="1"/>
    <col min="12" max="12" width="22.7109375" customWidth="1"/>
    <col min="13" max="13" width="14.5703125" bestFit="1" customWidth="1"/>
    <col min="14" max="14" width="14.7109375" bestFit="1" customWidth="1"/>
  </cols>
  <sheetData>
    <row r="1" spans="1:13" ht="18.75" x14ac:dyDescent="0.3">
      <c r="A1" s="114" t="s">
        <v>0</v>
      </c>
      <c r="B1" s="114"/>
      <c r="C1" s="114"/>
      <c r="D1" s="114"/>
      <c r="E1" s="114"/>
      <c r="F1" s="114"/>
      <c r="G1" s="1"/>
      <c r="H1" s="1"/>
      <c r="I1" s="1"/>
      <c r="J1" s="2"/>
      <c r="K1" s="1"/>
    </row>
    <row r="2" spans="1:13" ht="18.75" x14ac:dyDescent="0.3">
      <c r="A2" s="114" t="s">
        <v>1</v>
      </c>
      <c r="B2" s="114"/>
      <c r="C2" s="114"/>
      <c r="D2" s="114"/>
      <c r="E2" s="114"/>
      <c r="F2" s="114"/>
      <c r="G2" s="1"/>
      <c r="H2" s="1"/>
      <c r="I2" s="1"/>
      <c r="J2" s="2"/>
      <c r="K2" s="1"/>
    </row>
    <row r="3" spans="1:13" ht="18.75" x14ac:dyDescent="0.3">
      <c r="A3" s="115">
        <v>45106</v>
      </c>
      <c r="B3" s="115"/>
      <c r="C3" s="115"/>
      <c r="D3" s="115"/>
      <c r="E3" s="115"/>
      <c r="F3" s="115"/>
      <c r="G3" s="3"/>
      <c r="H3" s="3"/>
      <c r="I3" s="3"/>
      <c r="J3" s="4"/>
      <c r="K3" s="3"/>
    </row>
    <row r="4" spans="1:13" x14ac:dyDescent="0.25">
      <c r="A4" s="5"/>
      <c r="B4" s="5"/>
      <c r="C4" s="6"/>
      <c r="D4" s="5"/>
      <c r="E4" s="5"/>
      <c r="F4" s="5"/>
      <c r="G4" s="5"/>
      <c r="H4" s="7"/>
      <c r="I4" s="5"/>
      <c r="J4" s="8"/>
      <c r="K4" s="5"/>
    </row>
    <row r="5" spans="1:13" ht="15.75" x14ac:dyDescent="0.25">
      <c r="A5" s="9" t="s">
        <v>74</v>
      </c>
      <c r="B5" s="9"/>
      <c r="C5" s="10" t="s">
        <v>2</v>
      </c>
      <c r="D5" s="11"/>
      <c r="E5" s="12" t="s">
        <v>3</v>
      </c>
      <c r="F5" s="9"/>
      <c r="G5" s="13" t="s">
        <v>4</v>
      </c>
      <c r="H5" s="13" t="s">
        <v>5</v>
      </c>
      <c r="I5" s="14" t="s">
        <v>6</v>
      </c>
      <c r="J5" s="8"/>
      <c r="K5" s="15"/>
    </row>
    <row r="6" spans="1:13" ht="15.75" x14ac:dyDescent="0.25">
      <c r="A6" s="99" t="s">
        <v>52</v>
      </c>
      <c r="B6" s="9"/>
      <c r="C6" s="16" t="s">
        <v>68</v>
      </c>
      <c r="D6" s="13"/>
      <c r="E6" s="17"/>
      <c r="F6" s="9"/>
      <c r="G6" s="18" t="s">
        <v>7</v>
      </c>
      <c r="H6" s="16" t="s">
        <v>8</v>
      </c>
      <c r="I6" s="19" t="s">
        <v>9</v>
      </c>
      <c r="J6" s="8"/>
      <c r="K6" s="20"/>
    </row>
    <row r="7" spans="1:13" ht="15.75" x14ac:dyDescent="0.25">
      <c r="A7" s="21" t="s">
        <v>10</v>
      </c>
      <c r="B7" s="22"/>
      <c r="C7" s="23">
        <v>3469.48</v>
      </c>
      <c r="D7" s="24"/>
      <c r="E7" s="25">
        <f>C32</f>
        <v>4063.48</v>
      </c>
      <c r="F7" s="26"/>
      <c r="G7" s="27">
        <f>'[1]09.19.19'!E7</f>
        <v>3149.48</v>
      </c>
      <c r="H7" s="27">
        <f>I31</f>
        <v>3097.08</v>
      </c>
      <c r="I7" s="28">
        <v>2891.67</v>
      </c>
      <c r="J7" s="29"/>
      <c r="K7" s="30"/>
    </row>
    <row r="8" spans="1:13" ht="15.75" x14ac:dyDescent="0.25">
      <c r="A8" s="9"/>
      <c r="B8" s="9"/>
      <c r="C8" s="31"/>
      <c r="D8" s="32"/>
      <c r="E8" s="33"/>
      <c r="F8" s="9"/>
      <c r="G8" s="9"/>
      <c r="H8" s="9"/>
      <c r="I8" s="34"/>
      <c r="J8" s="35"/>
    </row>
    <row r="9" spans="1:13" ht="18.75" x14ac:dyDescent="0.3">
      <c r="A9" s="36" t="s">
        <v>11</v>
      </c>
      <c r="B9" s="36"/>
      <c r="C9" s="37"/>
      <c r="D9" s="38"/>
      <c r="E9" s="39"/>
      <c r="F9" s="36"/>
      <c r="G9" s="36"/>
      <c r="H9" s="36"/>
      <c r="I9" s="34"/>
      <c r="J9" s="40"/>
      <c r="K9" s="41" t="s">
        <v>12</v>
      </c>
      <c r="L9" s="41" t="s">
        <v>13</v>
      </c>
    </row>
    <row r="10" spans="1:13" ht="15.75" x14ac:dyDescent="0.25">
      <c r="A10" s="42" t="s">
        <v>14</v>
      </c>
      <c r="B10" s="42"/>
      <c r="C10" s="106">
        <f>SUM(K10:K21)</f>
        <v>594</v>
      </c>
      <c r="D10" s="31"/>
      <c r="E10" s="43">
        <v>0</v>
      </c>
      <c r="F10" s="36"/>
      <c r="G10" s="44">
        <f>'[1]09.19.19'!E10</f>
        <v>998</v>
      </c>
      <c r="H10" s="44">
        <v>1215.5</v>
      </c>
      <c r="I10" s="34"/>
      <c r="J10" s="40"/>
      <c r="K10" s="64">
        <v>53</v>
      </c>
      <c r="L10" t="s">
        <v>15</v>
      </c>
      <c r="M10" s="5" t="s">
        <v>16</v>
      </c>
    </row>
    <row r="11" spans="1:13" ht="15.75" x14ac:dyDescent="0.25">
      <c r="A11" s="45"/>
      <c r="C11" s="46"/>
      <c r="D11" s="47"/>
      <c r="E11" s="48"/>
      <c r="F11" s="42"/>
      <c r="I11" s="49">
        <v>1245.5</v>
      </c>
      <c r="J11" s="40"/>
      <c r="K11" s="64">
        <v>53</v>
      </c>
      <c r="L11" t="s">
        <v>15</v>
      </c>
      <c r="M11" s="5" t="s">
        <v>17</v>
      </c>
    </row>
    <row r="12" spans="1:13" ht="15.75" x14ac:dyDescent="0.25">
      <c r="A12" s="26" t="s">
        <v>18</v>
      </c>
      <c r="B12" s="26"/>
      <c r="C12" s="50">
        <f>SUM(C10:C11)</f>
        <v>594</v>
      </c>
      <c r="D12" s="24"/>
      <c r="E12" s="51">
        <v>0</v>
      </c>
      <c r="F12" s="26"/>
      <c r="G12" s="52">
        <f>SUM(G10:G11)</f>
        <v>998</v>
      </c>
      <c r="H12" s="52">
        <f>SUM(H10:H11)</f>
        <v>1215.5</v>
      </c>
      <c r="I12" s="53">
        <f>SUM(I11:I11)</f>
        <v>1245.5</v>
      </c>
      <c r="J12" s="54"/>
      <c r="K12" s="96">
        <v>53</v>
      </c>
      <c r="L12" t="s">
        <v>15</v>
      </c>
      <c r="M12" s="5" t="s">
        <v>51</v>
      </c>
    </row>
    <row r="13" spans="1:13" ht="15.75" x14ac:dyDescent="0.25">
      <c r="A13" s="26"/>
      <c r="B13" s="26"/>
      <c r="C13" s="37"/>
      <c r="D13" s="38"/>
      <c r="E13" s="39"/>
      <c r="F13" s="26"/>
      <c r="H13" s="55"/>
      <c r="I13" s="56"/>
      <c r="J13" s="54"/>
      <c r="K13" s="96">
        <v>76.5</v>
      </c>
      <c r="L13" t="s">
        <v>15</v>
      </c>
      <c r="M13" s="5" t="s">
        <v>19</v>
      </c>
    </row>
    <row r="14" spans="1:13" ht="15.75" x14ac:dyDescent="0.25">
      <c r="A14" s="45"/>
      <c r="B14" s="26"/>
      <c r="C14" s="31"/>
      <c r="D14" s="31"/>
      <c r="E14" s="57"/>
      <c r="F14" s="26"/>
      <c r="G14" s="55"/>
      <c r="H14" s="55"/>
      <c r="I14" s="56"/>
      <c r="J14" s="54"/>
      <c r="K14" s="97">
        <v>70.5</v>
      </c>
      <c r="L14" t="s">
        <v>15</v>
      </c>
      <c r="M14" s="5" t="s">
        <v>20</v>
      </c>
    </row>
    <row r="15" spans="1:13" ht="15.75" x14ac:dyDescent="0.25">
      <c r="A15" s="36" t="s">
        <v>21</v>
      </c>
      <c r="B15" s="36"/>
      <c r="C15" s="58"/>
      <c r="E15" s="57"/>
      <c r="F15" s="36"/>
      <c r="G15" s="36"/>
      <c r="H15" s="36"/>
      <c r="I15" s="34"/>
      <c r="J15" s="54"/>
      <c r="K15" s="98">
        <v>44</v>
      </c>
      <c r="L15" t="s">
        <v>15</v>
      </c>
      <c r="M15" s="5" t="s">
        <v>22</v>
      </c>
    </row>
    <row r="16" spans="1:13" ht="15.75" x14ac:dyDescent="0.25">
      <c r="A16" s="42"/>
      <c r="B16" s="42"/>
      <c r="C16" s="58"/>
      <c r="E16" s="57"/>
      <c r="F16" s="42"/>
      <c r="G16" s="59"/>
      <c r="H16" s="59"/>
      <c r="I16" s="60"/>
      <c r="J16" s="61"/>
      <c r="K16" s="97">
        <v>42</v>
      </c>
      <c r="L16" t="s">
        <v>15</v>
      </c>
      <c r="M16" s="5" t="s">
        <v>23</v>
      </c>
    </row>
    <row r="17" spans="1:14" ht="15.75" x14ac:dyDescent="0.25">
      <c r="A17" s="42" t="s">
        <v>24</v>
      </c>
      <c r="B17" s="42"/>
      <c r="C17" s="31">
        <v>0</v>
      </c>
      <c r="D17" s="31"/>
      <c r="E17" s="102">
        <v>250</v>
      </c>
      <c r="F17" s="42"/>
      <c r="G17" s="59">
        <f>'[1]09.19.19'!E17</f>
        <v>-200</v>
      </c>
      <c r="H17" s="59">
        <v>-200</v>
      </c>
      <c r="I17" s="60">
        <v>-200</v>
      </c>
      <c r="J17" s="63"/>
      <c r="K17" s="64">
        <v>42</v>
      </c>
      <c r="L17" t="s">
        <v>15</v>
      </c>
      <c r="M17" s="5" t="s">
        <v>25</v>
      </c>
    </row>
    <row r="18" spans="1:14" ht="15.75" x14ac:dyDescent="0.25">
      <c r="A18" s="42" t="s">
        <v>26</v>
      </c>
      <c r="B18" s="42"/>
      <c r="C18" s="31">
        <v>0</v>
      </c>
      <c r="D18" s="31"/>
      <c r="E18" s="100">
        <v>106.76</v>
      </c>
      <c r="F18" s="42"/>
      <c r="G18" s="59">
        <f>'[1]09.19.19'!E18</f>
        <v>-150</v>
      </c>
      <c r="H18" s="65">
        <v>-150</v>
      </c>
      <c r="I18" s="66">
        <v>-150</v>
      </c>
      <c r="J18" s="67"/>
      <c r="K18" s="64">
        <v>56</v>
      </c>
      <c r="L18" t="s">
        <v>15</v>
      </c>
      <c r="M18" s="9" t="s">
        <v>27</v>
      </c>
      <c r="N18" s="9"/>
    </row>
    <row r="19" spans="1:14" ht="15.75" x14ac:dyDescent="0.25">
      <c r="A19" s="42" t="s">
        <v>28</v>
      </c>
      <c r="B19" s="42"/>
      <c r="C19" s="31">
        <v>0</v>
      </c>
      <c r="D19" s="31"/>
      <c r="E19" s="62">
        <v>0</v>
      </c>
      <c r="F19" s="42"/>
      <c r="G19" s="59">
        <f>'[1]09.19.19'!E19</f>
        <v>-200</v>
      </c>
      <c r="H19" s="65">
        <v>-200</v>
      </c>
      <c r="I19" s="66"/>
      <c r="J19" s="61"/>
      <c r="K19" s="96">
        <v>38</v>
      </c>
      <c r="L19" t="s">
        <v>15</v>
      </c>
      <c r="M19" s="9" t="s">
        <v>29</v>
      </c>
      <c r="N19" s="9"/>
    </row>
    <row r="20" spans="1:14" ht="15.75" x14ac:dyDescent="0.25">
      <c r="A20" s="42" t="s">
        <v>30</v>
      </c>
      <c r="B20" s="42"/>
      <c r="C20" s="31">
        <v>0</v>
      </c>
      <c r="D20" s="31"/>
      <c r="E20" s="62">
        <v>0</v>
      </c>
      <c r="F20" s="42"/>
      <c r="G20" s="59">
        <f>'[1]09.19.19'!E20</f>
        <v>-7.99</v>
      </c>
      <c r="H20" s="59">
        <v>0</v>
      </c>
      <c r="I20" s="60">
        <v>-2.5</v>
      </c>
      <c r="J20" s="61"/>
      <c r="K20" s="104">
        <v>33</v>
      </c>
      <c r="L20" s="68" t="s">
        <v>15</v>
      </c>
      <c r="M20" s="69" t="s">
        <v>31</v>
      </c>
    </row>
    <row r="21" spans="1:14" ht="15.75" x14ac:dyDescent="0.25">
      <c r="A21" s="42" t="s">
        <v>32</v>
      </c>
      <c r="B21" s="42"/>
      <c r="C21" s="31">
        <v>0</v>
      </c>
      <c r="D21" s="31"/>
      <c r="E21" s="62">
        <v>7.13</v>
      </c>
      <c r="F21" s="42"/>
      <c r="G21" s="59">
        <f>'[1]09.19.19'!E21</f>
        <v>0</v>
      </c>
      <c r="H21" s="44">
        <v>-7.2</v>
      </c>
      <c r="I21" s="49">
        <v>-0.47</v>
      </c>
      <c r="J21" s="61"/>
      <c r="K21" s="104">
        <v>33</v>
      </c>
      <c r="L21" s="68" t="s">
        <v>15</v>
      </c>
      <c r="M21" s="69" t="s">
        <v>58</v>
      </c>
    </row>
    <row r="22" spans="1:14" ht="18.75" x14ac:dyDescent="0.3">
      <c r="A22" s="71" t="s">
        <v>34</v>
      </c>
      <c r="B22" s="71"/>
      <c r="C22" s="31">
        <v>0</v>
      </c>
      <c r="D22" s="72"/>
      <c r="E22" s="102">
        <v>52.95</v>
      </c>
      <c r="F22" s="71"/>
      <c r="G22" s="59">
        <f>'[1]09.19.19'!E22</f>
        <v>0</v>
      </c>
      <c r="H22" s="44">
        <v>0</v>
      </c>
      <c r="I22" s="49">
        <v>-68.63</v>
      </c>
      <c r="J22" s="61"/>
      <c r="K22" s="105">
        <f>SUM(K10:K21)</f>
        <v>594</v>
      </c>
      <c r="L22" s="70" t="s">
        <v>33</v>
      </c>
      <c r="M22" s="68"/>
    </row>
    <row r="23" spans="1:14" ht="18.75" x14ac:dyDescent="0.3">
      <c r="A23" s="108" t="s">
        <v>70</v>
      </c>
      <c r="B23" s="42"/>
      <c r="C23" s="31">
        <v>0</v>
      </c>
      <c r="D23" s="31"/>
      <c r="E23" s="100">
        <v>252.63</v>
      </c>
      <c r="F23" s="42"/>
      <c r="G23" s="59">
        <f>'[1]09.19.19'!E23</f>
        <v>-430.7</v>
      </c>
      <c r="H23" s="59">
        <v>-370.27</v>
      </c>
      <c r="I23" s="60">
        <v>-277.02999999999997</v>
      </c>
      <c r="J23" s="40"/>
      <c r="K23" s="73"/>
      <c r="N23" s="41"/>
    </row>
    <row r="24" spans="1:14" ht="18.75" x14ac:dyDescent="0.3">
      <c r="A24" s="42" t="s">
        <v>57</v>
      </c>
      <c r="B24" s="42"/>
      <c r="C24" s="31">
        <v>0</v>
      </c>
      <c r="D24" s="31"/>
      <c r="E24" s="100">
        <v>55.95</v>
      </c>
      <c r="F24" s="42"/>
      <c r="G24" s="59">
        <f>'[1]09.19.19'!E24</f>
        <v>-76</v>
      </c>
      <c r="H24" s="59">
        <v>-92.59</v>
      </c>
      <c r="I24" s="60">
        <v>-93.14</v>
      </c>
      <c r="J24" s="40"/>
      <c r="K24" s="41" t="s">
        <v>12</v>
      </c>
      <c r="L24" s="41" t="s">
        <v>13</v>
      </c>
      <c r="M24" s="41" t="s">
        <v>35</v>
      </c>
      <c r="N24" s="41" t="s">
        <v>36</v>
      </c>
    </row>
    <row r="25" spans="1:14" ht="15.75" x14ac:dyDescent="0.25">
      <c r="A25" s="42" t="s">
        <v>37</v>
      </c>
      <c r="B25" s="42"/>
      <c r="C25" s="72">
        <v>0</v>
      </c>
      <c r="D25" s="31"/>
      <c r="E25" s="100">
        <v>260</v>
      </c>
      <c r="F25" s="42"/>
      <c r="G25" s="59">
        <f>'[1]09.19.19'!E25</f>
        <v>-76</v>
      </c>
      <c r="H25" s="59">
        <v>-38</v>
      </c>
      <c r="I25" s="60">
        <v>-114</v>
      </c>
      <c r="J25" s="40"/>
      <c r="K25" s="74">
        <v>250</v>
      </c>
      <c r="L25" t="s">
        <v>39</v>
      </c>
      <c r="M25" t="s">
        <v>53</v>
      </c>
      <c r="N25" s="107" t="s">
        <v>63</v>
      </c>
    </row>
    <row r="26" spans="1:14" ht="15.75" x14ac:dyDescent="0.25">
      <c r="A26" s="42" t="s">
        <v>38</v>
      </c>
      <c r="B26" s="42"/>
      <c r="C26" s="31">
        <v>0</v>
      </c>
      <c r="D26" s="31"/>
      <c r="E26" s="62">
        <v>0</v>
      </c>
      <c r="F26" s="42"/>
      <c r="G26" s="59">
        <f>'[1]09.19.19'!E26</f>
        <v>-353</v>
      </c>
      <c r="H26" s="44">
        <v>-105.04</v>
      </c>
      <c r="I26" s="49">
        <v>-134.32</v>
      </c>
      <c r="J26" s="61"/>
      <c r="K26" s="75">
        <v>37.33</v>
      </c>
      <c r="L26" t="s">
        <v>41</v>
      </c>
      <c r="M26" t="s">
        <v>64</v>
      </c>
      <c r="N26" t="s">
        <v>69</v>
      </c>
    </row>
    <row r="27" spans="1:14" ht="15.75" x14ac:dyDescent="0.25">
      <c r="A27" s="42" t="s">
        <v>40</v>
      </c>
      <c r="B27" s="42"/>
      <c r="C27" s="31"/>
      <c r="D27" s="31"/>
      <c r="E27" s="62">
        <v>0</v>
      </c>
      <c r="F27" s="26"/>
      <c r="G27" s="78">
        <f>SUM(G16:G26)</f>
        <v>-1493.69</v>
      </c>
      <c r="H27" s="78">
        <f>SUM(H16:H26)</f>
        <v>-1163.0999999999999</v>
      </c>
      <c r="I27" s="79">
        <f>SUM(I16:I26)</f>
        <v>-1040.0899999999999</v>
      </c>
      <c r="J27" s="54"/>
      <c r="K27" s="80">
        <v>52.95</v>
      </c>
      <c r="L27" t="s">
        <v>43</v>
      </c>
      <c r="M27" t="s">
        <v>54</v>
      </c>
      <c r="N27" t="s">
        <v>55</v>
      </c>
    </row>
    <row r="28" spans="1:14" ht="16.5" thickBot="1" x14ac:dyDescent="0.3">
      <c r="A28" s="26" t="s">
        <v>42</v>
      </c>
      <c r="B28" s="26"/>
      <c r="C28" s="76">
        <f>SUM(C17:C27)</f>
        <v>0</v>
      </c>
      <c r="D28" s="24"/>
      <c r="E28" s="77">
        <f>SUM(E17:E27)</f>
        <v>985.42000000000007</v>
      </c>
      <c r="F28" s="9"/>
      <c r="G28" s="9"/>
      <c r="H28" s="9"/>
      <c r="I28" s="73"/>
      <c r="J28" s="54"/>
      <c r="K28" s="80">
        <v>29.76</v>
      </c>
      <c r="L28" t="s">
        <v>45</v>
      </c>
      <c r="M28" t="s">
        <v>60</v>
      </c>
      <c r="N28" t="s">
        <v>71</v>
      </c>
    </row>
    <row r="29" spans="1:14" ht="16.5" thickBot="1" x14ac:dyDescent="0.3">
      <c r="A29" s="9"/>
      <c r="B29" s="9"/>
      <c r="C29" s="81"/>
      <c r="D29" s="82"/>
      <c r="E29" s="83"/>
      <c r="F29" s="26"/>
      <c r="G29" s="86">
        <f>SUM(G12,G27)</f>
        <v>-495.69000000000005</v>
      </c>
      <c r="H29" s="86">
        <f>SUM(H12,H27)</f>
        <v>52.400000000000091</v>
      </c>
      <c r="I29" s="87">
        <f>SUM(I12,I27)</f>
        <v>205.41000000000008</v>
      </c>
      <c r="J29" s="54"/>
      <c r="K29" s="101">
        <v>31.76</v>
      </c>
      <c r="L29" t="s">
        <v>61</v>
      </c>
      <c r="M29" t="s">
        <v>64</v>
      </c>
      <c r="N29" t="s">
        <v>72</v>
      </c>
    </row>
    <row r="30" spans="1:14" ht="17.25" thickTop="1" thickBot="1" x14ac:dyDescent="0.3">
      <c r="A30" s="26" t="s">
        <v>44</v>
      </c>
      <c r="B30" s="26"/>
      <c r="C30" s="84">
        <f>C12</f>
        <v>594</v>
      </c>
      <c r="D30" s="24"/>
      <c r="E30" s="85">
        <f>E12</f>
        <v>0</v>
      </c>
      <c r="F30" s="88"/>
      <c r="G30" s="44"/>
      <c r="H30" s="44"/>
      <c r="I30" s="73"/>
      <c r="J30" s="54"/>
      <c r="K30" s="101">
        <v>75</v>
      </c>
      <c r="L30" t="s">
        <v>62</v>
      </c>
      <c r="M30" t="s">
        <v>56</v>
      </c>
      <c r="N30" t="s">
        <v>73</v>
      </c>
    </row>
    <row r="31" spans="1:14" ht="17.25" thickTop="1" thickBot="1" x14ac:dyDescent="0.3">
      <c r="A31" s="88"/>
      <c r="B31" s="88"/>
      <c r="C31" s="81"/>
      <c r="D31" s="82"/>
      <c r="E31" s="83"/>
      <c r="F31" s="26"/>
      <c r="G31" s="91">
        <f>SUM(G7,G12,G27)</f>
        <v>2653.7899999999995</v>
      </c>
      <c r="H31" s="91">
        <f>SUM(H7,H12,H27)</f>
        <v>3149.48</v>
      </c>
      <c r="I31" s="92">
        <f>SUM(I7,I12,I27)</f>
        <v>3097.08</v>
      </c>
      <c r="J31" s="67"/>
      <c r="K31" s="103">
        <v>55.95</v>
      </c>
      <c r="L31" t="s">
        <v>65</v>
      </c>
      <c r="M31" t="s">
        <v>64</v>
      </c>
      <c r="N31" t="s">
        <v>67</v>
      </c>
    </row>
    <row r="32" spans="1:14" ht="17.25" thickTop="1" thickBot="1" x14ac:dyDescent="0.3">
      <c r="A32" s="26" t="s">
        <v>46</v>
      </c>
      <c r="B32" s="26"/>
      <c r="C32" s="89">
        <f>SUM(C7,C12)-C28</f>
        <v>4063.48</v>
      </c>
      <c r="D32" s="24"/>
      <c r="E32" s="90">
        <f>(E7+E12)-E28</f>
        <v>3078.06</v>
      </c>
      <c r="J32" s="67"/>
      <c r="K32" s="103">
        <v>260</v>
      </c>
      <c r="L32" t="s">
        <v>59</v>
      </c>
      <c r="M32" t="s">
        <v>60</v>
      </c>
      <c r="N32" t="s">
        <v>66</v>
      </c>
    </row>
    <row r="33" spans="1:14" ht="16.5" thickTop="1" x14ac:dyDescent="0.25">
      <c r="C33" s="58"/>
      <c r="J33" s="67"/>
      <c r="K33" s="103">
        <v>185.54</v>
      </c>
      <c r="L33" t="s">
        <v>77</v>
      </c>
      <c r="M33" t="s">
        <v>60</v>
      </c>
      <c r="N33" t="s">
        <v>78</v>
      </c>
    </row>
    <row r="34" spans="1:14" ht="15.75" x14ac:dyDescent="0.25">
      <c r="C34" s="58"/>
      <c r="J34" s="67"/>
      <c r="K34" s="103">
        <v>7.13</v>
      </c>
      <c r="L34" t="s">
        <v>79</v>
      </c>
      <c r="M34" t="s">
        <v>80</v>
      </c>
      <c r="N34" t="s">
        <v>81</v>
      </c>
    </row>
    <row r="35" spans="1:14" ht="18.75" x14ac:dyDescent="0.3">
      <c r="A35" s="93"/>
      <c r="C35" s="94"/>
      <c r="D35" s="95"/>
      <c r="E35" s="95"/>
      <c r="J35" s="67"/>
    </row>
    <row r="36" spans="1:14" ht="18.75" x14ac:dyDescent="0.3">
      <c r="A36" s="93"/>
      <c r="C36" s="94" t="s">
        <v>47</v>
      </c>
      <c r="D36" s="95"/>
      <c r="E36" s="95" t="s">
        <v>48</v>
      </c>
      <c r="J36" s="67"/>
    </row>
    <row r="37" spans="1:14" x14ac:dyDescent="0.25">
      <c r="C37" s="58" t="s">
        <v>49</v>
      </c>
    </row>
    <row r="38" spans="1:14" x14ac:dyDescent="0.25">
      <c r="C38" s="58" t="s">
        <v>50</v>
      </c>
    </row>
  </sheetData>
  <mergeCells count="3">
    <mergeCell ref="A1:F1"/>
    <mergeCell ref="A2:F2"/>
    <mergeCell ref="A3:F3"/>
  </mergeCells>
  <pageMargins left="0.25" right="0.25" top="0.75" bottom="0.75" header="0.3" footer="0.3"/>
  <pageSetup scale="70" orientation="landscape" r:id="rId1"/>
  <colBreaks count="1" manualBreakCount="1">
    <brk id="16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35BA4-263D-499C-BBC3-12FC9DCE1443}">
  <sheetPr>
    <pageSetUpPr fitToPage="1"/>
  </sheetPr>
  <dimension ref="A1:I9"/>
  <sheetViews>
    <sheetView topLeftCell="A13" zoomScaleNormal="100" workbookViewId="0">
      <selection activeCell="D16" sqref="D16"/>
    </sheetView>
  </sheetViews>
  <sheetFormatPr defaultRowHeight="15" x14ac:dyDescent="0.25"/>
  <cols>
    <col min="1" max="1" width="29.5703125" customWidth="1"/>
    <col min="2" max="2" width="53.140625" customWidth="1"/>
    <col min="3" max="3" width="14.85546875" customWidth="1"/>
    <col min="4" max="4" width="13.7109375" customWidth="1"/>
    <col min="5" max="5" width="16.140625" customWidth="1"/>
    <col min="6" max="6" width="21.28515625" customWidth="1"/>
    <col min="7" max="7" width="19.7109375" hidden="1" customWidth="1"/>
    <col min="8" max="8" width="4.85546875" hidden="1" customWidth="1"/>
    <col min="9" max="9" width="13.7109375" hidden="1" customWidth="1"/>
    <col min="11" max="11" width="17.7109375" customWidth="1"/>
    <col min="12" max="12" width="22.7109375" customWidth="1"/>
    <col min="13" max="13" width="14.5703125" bestFit="1" customWidth="1"/>
    <col min="14" max="14" width="14.7109375" bestFit="1" customWidth="1"/>
  </cols>
  <sheetData>
    <row r="1" spans="1:6" x14ac:dyDescent="0.25">
      <c r="A1" t="s">
        <v>82</v>
      </c>
      <c r="B1" t="s">
        <v>83</v>
      </c>
      <c r="C1" t="s">
        <v>84</v>
      </c>
      <c r="D1" t="s">
        <v>85</v>
      </c>
      <c r="E1" t="s">
        <v>86</v>
      </c>
      <c r="F1" t="s">
        <v>87</v>
      </c>
    </row>
    <row r="2" spans="1:6" x14ac:dyDescent="0.25">
      <c r="A2" t="s">
        <v>88</v>
      </c>
      <c r="B2" t="s">
        <v>89</v>
      </c>
      <c r="C2" s="110">
        <v>-3469.48</v>
      </c>
      <c r="D2" s="110">
        <v>0</v>
      </c>
      <c r="E2" s="110">
        <v>0</v>
      </c>
      <c r="F2" s="110">
        <v>-3469.48</v>
      </c>
    </row>
    <row r="3" spans="1:6" x14ac:dyDescent="0.25">
      <c r="A3" t="s">
        <v>90</v>
      </c>
      <c r="B3" t="s">
        <v>91</v>
      </c>
      <c r="C3" s="110">
        <v>0</v>
      </c>
      <c r="D3" s="110">
        <v>0</v>
      </c>
      <c r="E3" s="110">
        <v>594</v>
      </c>
      <c r="F3" s="110">
        <v>-594</v>
      </c>
    </row>
    <row r="4" spans="1:6" x14ac:dyDescent="0.25">
      <c r="A4" t="s">
        <v>92</v>
      </c>
      <c r="B4" t="s">
        <v>93</v>
      </c>
      <c r="C4" s="110">
        <v>0</v>
      </c>
      <c r="D4" s="110">
        <v>7.13</v>
      </c>
      <c r="E4" s="110">
        <v>0</v>
      </c>
      <c r="F4" s="110">
        <v>7.13</v>
      </c>
    </row>
    <row r="5" spans="1:6" x14ac:dyDescent="0.25">
      <c r="A5" t="s">
        <v>94</v>
      </c>
      <c r="B5" t="s">
        <v>95</v>
      </c>
      <c r="C5" s="110">
        <v>0</v>
      </c>
      <c r="D5" s="110">
        <v>241.49</v>
      </c>
      <c r="E5" s="110">
        <v>0</v>
      </c>
      <c r="F5" s="110">
        <v>241.49</v>
      </c>
    </row>
    <row r="6" spans="1:6" x14ac:dyDescent="0.25">
      <c r="A6" t="s">
        <v>96</v>
      </c>
      <c r="B6" t="s">
        <v>97</v>
      </c>
      <c r="C6" s="110">
        <v>0</v>
      </c>
      <c r="D6" s="110">
        <v>29.76</v>
      </c>
      <c r="E6" s="110">
        <v>0</v>
      </c>
      <c r="F6" s="110">
        <v>29.76</v>
      </c>
    </row>
    <row r="7" spans="1:6" x14ac:dyDescent="0.25">
      <c r="A7" t="s">
        <v>98</v>
      </c>
      <c r="B7" t="s">
        <v>99</v>
      </c>
      <c r="C7" s="110">
        <v>0</v>
      </c>
      <c r="D7" s="110">
        <v>302.95</v>
      </c>
      <c r="E7" s="110">
        <v>0</v>
      </c>
      <c r="F7" s="110">
        <v>302.95</v>
      </c>
    </row>
    <row r="8" spans="1:6" x14ac:dyDescent="0.25">
      <c r="A8" t="s">
        <v>100</v>
      </c>
      <c r="B8" t="s">
        <v>101</v>
      </c>
      <c r="C8" s="110">
        <v>0</v>
      </c>
      <c r="D8" s="110">
        <v>904.09</v>
      </c>
      <c r="E8" s="110">
        <v>500</v>
      </c>
      <c r="F8" s="110">
        <v>404.09</v>
      </c>
    </row>
    <row r="9" spans="1:6" x14ac:dyDescent="0.25">
      <c r="F9" s="111">
        <f>SUM(F2:F8)</f>
        <v>-3078.0599999999995</v>
      </c>
    </row>
  </sheetData>
  <pageMargins left="0.25" right="0.25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B400D-B2A3-4B91-84FD-90D74FF2D328}">
  <sheetPr>
    <pageSetUpPr fitToPage="1"/>
  </sheetPr>
  <dimension ref="A1:N40"/>
  <sheetViews>
    <sheetView topLeftCell="A16" zoomScaleNormal="100" workbookViewId="0">
      <selection activeCell="K26" sqref="K26"/>
    </sheetView>
  </sheetViews>
  <sheetFormatPr defaultRowHeight="15" x14ac:dyDescent="0.25"/>
  <cols>
    <col min="1" max="1" width="31.28515625" customWidth="1"/>
    <col min="2" max="2" width="2.42578125" customWidth="1"/>
    <col min="3" max="3" width="27.42578125" bestFit="1" customWidth="1"/>
    <col min="4" max="4" width="3.42578125" customWidth="1"/>
    <col min="5" max="5" width="15.140625" customWidth="1"/>
    <col min="7" max="7" width="19.7109375" hidden="1" customWidth="1"/>
    <col min="8" max="8" width="17.42578125" hidden="1" customWidth="1"/>
    <col min="9" max="9" width="18.28515625" hidden="1" customWidth="1"/>
    <col min="11" max="11" width="17.7109375" customWidth="1"/>
    <col min="12" max="12" width="22.7109375" customWidth="1"/>
    <col min="13" max="13" width="15.5703125" customWidth="1"/>
    <col min="14" max="14" width="27" customWidth="1"/>
  </cols>
  <sheetData>
    <row r="1" spans="1:13" ht="18.75" x14ac:dyDescent="0.3">
      <c r="A1" s="114" t="s">
        <v>0</v>
      </c>
      <c r="B1" s="114"/>
      <c r="C1" s="114"/>
      <c r="D1" s="114"/>
      <c r="E1" s="114"/>
      <c r="F1" s="114"/>
      <c r="G1" s="1"/>
      <c r="H1" s="1"/>
      <c r="I1" s="1"/>
      <c r="J1" s="2"/>
      <c r="K1" s="1"/>
    </row>
    <row r="2" spans="1:13" ht="18.75" x14ac:dyDescent="0.3">
      <c r="A2" s="114" t="s">
        <v>1</v>
      </c>
      <c r="B2" s="114"/>
      <c r="C2" s="114"/>
      <c r="D2" s="114"/>
      <c r="E2" s="114"/>
      <c r="F2" s="114"/>
      <c r="G2" s="1"/>
      <c r="H2" s="1"/>
      <c r="I2" s="1"/>
      <c r="J2" s="2"/>
      <c r="K2" s="1"/>
    </row>
    <row r="3" spans="1:13" ht="18.75" x14ac:dyDescent="0.3">
      <c r="A3" s="115">
        <v>45274</v>
      </c>
      <c r="B3" s="115"/>
      <c r="C3" s="115"/>
      <c r="D3" s="115"/>
      <c r="E3" s="115"/>
      <c r="F3" s="115"/>
      <c r="G3" s="3"/>
      <c r="H3" s="3"/>
      <c r="I3" s="3"/>
      <c r="J3" s="4"/>
      <c r="K3" s="3"/>
    </row>
    <row r="4" spans="1:13" x14ac:dyDescent="0.25">
      <c r="A4" s="5"/>
      <c r="B4" s="5"/>
      <c r="C4" s="6"/>
      <c r="D4" s="5"/>
      <c r="E4" s="5"/>
      <c r="F4" s="5"/>
      <c r="G4" s="5"/>
      <c r="H4" s="7"/>
      <c r="I4" s="5"/>
      <c r="J4" s="8"/>
      <c r="K4" s="5"/>
    </row>
    <row r="5" spans="1:13" ht="15.75" x14ac:dyDescent="0.25">
      <c r="A5" s="9" t="s">
        <v>74</v>
      </c>
      <c r="B5" s="9"/>
      <c r="C5" s="10" t="s">
        <v>2</v>
      </c>
      <c r="D5" s="11"/>
      <c r="E5" s="12" t="s">
        <v>3</v>
      </c>
      <c r="F5" s="9"/>
      <c r="G5" s="13" t="s">
        <v>4</v>
      </c>
      <c r="H5" s="13" t="s">
        <v>5</v>
      </c>
      <c r="I5" s="14" t="s">
        <v>6</v>
      </c>
      <c r="J5" s="8"/>
      <c r="K5" s="15"/>
    </row>
    <row r="6" spans="1:13" ht="15.75" x14ac:dyDescent="0.25">
      <c r="A6" s="99" t="s">
        <v>52</v>
      </c>
      <c r="B6" s="9"/>
      <c r="C6" s="16" t="s">
        <v>104</v>
      </c>
      <c r="D6" s="13"/>
      <c r="E6" s="112"/>
      <c r="F6" s="9"/>
      <c r="G6" s="18" t="s">
        <v>7</v>
      </c>
      <c r="H6" s="16" t="s">
        <v>8</v>
      </c>
      <c r="I6" s="19" t="s">
        <v>9</v>
      </c>
      <c r="J6" s="8"/>
      <c r="K6" s="20"/>
    </row>
    <row r="7" spans="1:13" ht="15.75" x14ac:dyDescent="0.25">
      <c r="A7" s="21" t="s">
        <v>10</v>
      </c>
      <c r="B7" s="22"/>
      <c r="C7" s="23">
        <v>3181.76</v>
      </c>
      <c r="D7" s="24"/>
      <c r="E7" s="25">
        <f>C32</f>
        <v>3181.76</v>
      </c>
      <c r="F7" s="26"/>
      <c r="G7" s="27">
        <f>'[1]09.19.19'!E7</f>
        <v>3149.48</v>
      </c>
      <c r="H7" s="27">
        <f>I31</f>
        <v>3097.08</v>
      </c>
      <c r="I7" s="28">
        <v>2891.67</v>
      </c>
      <c r="J7" s="29"/>
      <c r="K7" s="30"/>
    </row>
    <row r="8" spans="1:13" ht="15.75" x14ac:dyDescent="0.25">
      <c r="A8" s="9"/>
      <c r="B8" s="9"/>
      <c r="C8" s="31"/>
      <c r="D8" s="32"/>
      <c r="E8" s="33"/>
      <c r="F8" s="9"/>
      <c r="G8" s="9"/>
      <c r="H8" s="9"/>
      <c r="I8" s="34"/>
      <c r="J8" s="35"/>
    </row>
    <row r="9" spans="1:13" ht="18.75" x14ac:dyDescent="0.3">
      <c r="A9" s="36" t="s">
        <v>11</v>
      </c>
      <c r="B9" s="36"/>
      <c r="C9" s="37"/>
      <c r="D9" s="38"/>
      <c r="E9" s="39"/>
      <c r="F9" s="36"/>
      <c r="G9" s="36"/>
      <c r="H9" s="36"/>
      <c r="I9" s="34"/>
      <c r="J9" s="40"/>
      <c r="K9" s="41" t="s">
        <v>12</v>
      </c>
      <c r="L9" s="41" t="s">
        <v>13</v>
      </c>
    </row>
    <row r="10" spans="1:13" ht="15.75" x14ac:dyDescent="0.25">
      <c r="A10" s="42" t="s">
        <v>14</v>
      </c>
      <c r="B10" s="42"/>
      <c r="C10" s="106"/>
      <c r="D10" s="31"/>
      <c r="E10" s="43">
        <v>144.06</v>
      </c>
      <c r="F10" s="36"/>
      <c r="G10" s="44">
        <f>'[1]09.19.19'!E10</f>
        <v>998</v>
      </c>
      <c r="H10" s="44">
        <v>1215.5</v>
      </c>
      <c r="I10" s="34"/>
      <c r="J10" s="40"/>
      <c r="K10" s="64">
        <v>17</v>
      </c>
      <c r="L10" t="s">
        <v>15</v>
      </c>
      <c r="M10" s="7">
        <v>45128</v>
      </c>
    </row>
    <row r="11" spans="1:13" ht="15.75" x14ac:dyDescent="0.25">
      <c r="A11" s="45"/>
      <c r="C11" s="46"/>
      <c r="D11" s="47"/>
      <c r="E11" s="48"/>
      <c r="F11" s="42"/>
      <c r="I11" s="49">
        <v>1245.5</v>
      </c>
      <c r="J11" s="40"/>
      <c r="K11" s="64">
        <v>15.68</v>
      </c>
      <c r="L11" t="s">
        <v>15</v>
      </c>
      <c r="M11" s="7">
        <v>45168</v>
      </c>
    </row>
    <row r="12" spans="1:13" ht="15.75" x14ac:dyDescent="0.25">
      <c r="A12" s="26" t="s">
        <v>18</v>
      </c>
      <c r="B12" s="26"/>
      <c r="C12" s="50">
        <f>SUM(C10:C11)</f>
        <v>0</v>
      </c>
      <c r="D12" s="24"/>
      <c r="E12" s="51">
        <f>SUM(E10:E11)</f>
        <v>144.06</v>
      </c>
      <c r="F12" s="26"/>
      <c r="G12" s="52">
        <f>SUM(G10:G11)</f>
        <v>998</v>
      </c>
      <c r="H12" s="52">
        <f>SUM(H10:H11)</f>
        <v>1215.5</v>
      </c>
      <c r="I12" s="53">
        <f>SUM(I11:I11)</f>
        <v>1245.5</v>
      </c>
      <c r="J12" s="54"/>
      <c r="K12" s="64">
        <v>15.68</v>
      </c>
      <c r="L12" t="s">
        <v>15</v>
      </c>
      <c r="M12" s="7">
        <v>45168</v>
      </c>
    </row>
    <row r="13" spans="1:13" ht="15.75" x14ac:dyDescent="0.25">
      <c r="A13" s="26"/>
      <c r="B13" s="26"/>
      <c r="C13" s="37"/>
      <c r="D13" s="38"/>
      <c r="E13" s="39"/>
      <c r="F13" s="26"/>
      <c r="H13" s="55"/>
      <c r="I13" s="56"/>
      <c r="J13" s="54"/>
      <c r="K13" s="96">
        <v>15.68</v>
      </c>
      <c r="L13" t="s">
        <v>15</v>
      </c>
      <c r="M13" s="7">
        <v>45181</v>
      </c>
    </row>
    <row r="14" spans="1:13" ht="15.75" x14ac:dyDescent="0.25">
      <c r="A14" s="45"/>
      <c r="B14" s="26"/>
      <c r="C14" s="31"/>
      <c r="D14" s="31"/>
      <c r="E14" s="57"/>
      <c r="F14" s="26"/>
      <c r="G14" s="55"/>
      <c r="H14" s="55"/>
      <c r="I14" s="56"/>
      <c r="J14" s="54"/>
      <c r="K14" s="96">
        <v>15.68</v>
      </c>
      <c r="L14" t="s">
        <v>15</v>
      </c>
      <c r="M14" s="7">
        <v>45230</v>
      </c>
    </row>
    <row r="15" spans="1:13" ht="15.75" x14ac:dyDescent="0.25">
      <c r="A15" s="36" t="s">
        <v>21</v>
      </c>
      <c r="B15" s="36"/>
      <c r="C15" s="58"/>
      <c r="E15" s="57"/>
      <c r="F15" s="36"/>
      <c r="G15" s="36"/>
      <c r="H15" s="36"/>
      <c r="I15" s="34"/>
      <c r="J15" s="54"/>
      <c r="K15" s="97">
        <v>-15.68</v>
      </c>
      <c r="L15" t="s">
        <v>15</v>
      </c>
      <c r="M15" s="7">
        <v>45230</v>
      </c>
    </row>
    <row r="16" spans="1:13" ht="15.75" x14ac:dyDescent="0.25">
      <c r="A16" s="42"/>
      <c r="B16" s="42"/>
      <c r="C16" s="58"/>
      <c r="E16" s="57"/>
      <c r="F16" s="42"/>
      <c r="G16" s="59"/>
      <c r="H16" s="59"/>
      <c r="I16" s="60"/>
      <c r="J16" s="61"/>
      <c r="K16" s="98">
        <v>15.68</v>
      </c>
      <c r="L16" t="s">
        <v>15</v>
      </c>
      <c r="M16" s="7">
        <v>45230</v>
      </c>
    </row>
    <row r="17" spans="1:14" ht="15.75" x14ac:dyDescent="0.25">
      <c r="A17" s="42" t="s">
        <v>24</v>
      </c>
      <c r="B17" s="42"/>
      <c r="C17" s="31">
        <v>0</v>
      </c>
      <c r="D17" s="31"/>
      <c r="E17" s="102">
        <v>300</v>
      </c>
      <c r="F17" s="42"/>
      <c r="G17" s="59">
        <f>'[1]09.19.19'!E17</f>
        <v>-200</v>
      </c>
      <c r="H17" s="59">
        <v>-200</v>
      </c>
      <c r="I17" s="60">
        <v>-200</v>
      </c>
      <c r="J17" s="63"/>
      <c r="K17" s="97">
        <v>15.68</v>
      </c>
      <c r="L17" t="s">
        <v>15</v>
      </c>
      <c r="M17" s="7">
        <v>45230</v>
      </c>
    </row>
    <row r="18" spans="1:14" ht="15.75" x14ac:dyDescent="0.25">
      <c r="A18" s="42" t="s">
        <v>26</v>
      </c>
      <c r="B18" s="42"/>
      <c r="C18" s="31">
        <v>0</v>
      </c>
      <c r="D18" s="31"/>
      <c r="E18" s="100">
        <v>0</v>
      </c>
      <c r="F18" s="42"/>
      <c r="G18" s="59">
        <f>'[1]09.19.19'!E18</f>
        <v>-150</v>
      </c>
      <c r="H18" s="65">
        <v>-150</v>
      </c>
      <c r="I18" s="66">
        <v>-150</v>
      </c>
      <c r="J18" s="67"/>
      <c r="K18" s="64">
        <v>15.68</v>
      </c>
      <c r="L18" t="s">
        <v>15</v>
      </c>
      <c r="M18" s="7">
        <v>45230</v>
      </c>
      <c r="N18" s="9"/>
    </row>
    <row r="19" spans="1:14" ht="15.75" x14ac:dyDescent="0.25">
      <c r="A19" s="42" t="s">
        <v>28</v>
      </c>
      <c r="B19" s="42"/>
      <c r="C19" s="31">
        <v>0</v>
      </c>
      <c r="D19" s="31"/>
      <c r="E19" s="62">
        <v>0</v>
      </c>
      <c r="F19" s="42"/>
      <c r="G19" s="59">
        <f>'[1]09.19.19'!E19</f>
        <v>-200</v>
      </c>
      <c r="H19" s="65">
        <v>-200</v>
      </c>
      <c r="I19" s="66"/>
      <c r="J19" s="61"/>
      <c r="K19" s="64">
        <v>15.68</v>
      </c>
      <c r="L19" t="s">
        <v>15</v>
      </c>
      <c r="M19" s="109">
        <v>45230</v>
      </c>
      <c r="N19" s="9"/>
    </row>
    <row r="20" spans="1:14" ht="15.75" x14ac:dyDescent="0.25">
      <c r="A20" s="42" t="s">
        <v>30</v>
      </c>
      <c r="B20" s="42"/>
      <c r="C20" s="31">
        <v>0</v>
      </c>
      <c r="D20" s="31"/>
      <c r="E20" s="62">
        <v>0</v>
      </c>
      <c r="F20" s="42"/>
      <c r="G20" s="59">
        <f>'[1]09.19.19'!E20</f>
        <v>-7.99</v>
      </c>
      <c r="H20" s="59">
        <v>0</v>
      </c>
      <c r="I20" s="60">
        <v>-2.5</v>
      </c>
      <c r="J20" s="61"/>
      <c r="K20" s="96">
        <v>15.68</v>
      </c>
      <c r="L20" t="s">
        <v>15</v>
      </c>
      <c r="M20" s="109">
        <v>45230</v>
      </c>
    </row>
    <row r="21" spans="1:14" ht="15.75" x14ac:dyDescent="0.25">
      <c r="A21" s="42" t="s">
        <v>32</v>
      </c>
      <c r="B21" s="42"/>
      <c r="C21" s="31">
        <v>0</v>
      </c>
      <c r="D21" s="31"/>
      <c r="E21" s="62">
        <v>0</v>
      </c>
      <c r="F21" s="42"/>
      <c r="G21" s="59">
        <f>'[1]09.19.19'!E21</f>
        <v>0</v>
      </c>
      <c r="H21" s="44">
        <v>-7.2</v>
      </c>
      <c r="I21" s="49">
        <v>-0.47</v>
      </c>
      <c r="J21" s="61"/>
      <c r="K21" s="96">
        <v>15.68</v>
      </c>
      <c r="L21" t="s">
        <v>15</v>
      </c>
      <c r="M21" s="109">
        <v>45260</v>
      </c>
    </row>
    <row r="22" spans="1:14" ht="15.75" x14ac:dyDescent="0.25">
      <c r="A22" s="71" t="s">
        <v>34</v>
      </c>
      <c r="B22" s="71"/>
      <c r="C22" s="31">
        <v>0</v>
      </c>
      <c r="D22" s="72"/>
      <c r="E22" s="102">
        <v>0</v>
      </c>
      <c r="F22" s="71"/>
      <c r="G22" s="59">
        <f>'[1]09.19.19'!E22</f>
        <v>0</v>
      </c>
      <c r="H22" s="44">
        <v>0</v>
      </c>
      <c r="I22" s="49">
        <v>-68.63</v>
      </c>
      <c r="J22" s="61"/>
      <c r="K22" s="96">
        <v>20.58</v>
      </c>
      <c r="L22" t="s">
        <v>15</v>
      </c>
      <c r="M22" s="109">
        <v>45260</v>
      </c>
    </row>
    <row r="23" spans="1:14" ht="18.75" x14ac:dyDescent="0.3">
      <c r="A23" s="108" t="s">
        <v>70</v>
      </c>
      <c r="B23" s="42"/>
      <c r="C23" s="31">
        <v>0</v>
      </c>
      <c r="D23" s="31"/>
      <c r="E23" s="100">
        <v>0</v>
      </c>
      <c r="F23" s="42"/>
      <c r="G23" s="59">
        <f>'[1]09.19.19'!E23</f>
        <v>-430.7</v>
      </c>
      <c r="H23" s="59">
        <v>-370.27</v>
      </c>
      <c r="I23" s="60">
        <v>-277.02999999999997</v>
      </c>
      <c r="J23" s="40"/>
      <c r="K23" s="96">
        <v>41.16</v>
      </c>
      <c r="L23" t="s">
        <v>15</v>
      </c>
      <c r="M23" t="s">
        <v>105</v>
      </c>
      <c r="N23" s="41"/>
    </row>
    <row r="24" spans="1:14" ht="18.75" x14ac:dyDescent="0.3">
      <c r="A24" s="42" t="s">
        <v>57</v>
      </c>
      <c r="B24" s="42"/>
      <c r="C24" s="31">
        <v>0</v>
      </c>
      <c r="D24" s="31"/>
      <c r="E24" s="100">
        <v>0</v>
      </c>
      <c r="F24" s="42"/>
      <c r="G24" s="59">
        <f>'[1]09.19.19'!E24</f>
        <v>-76</v>
      </c>
      <c r="H24" s="59">
        <v>-92.59</v>
      </c>
      <c r="I24" s="60">
        <v>-93.14</v>
      </c>
      <c r="J24" s="40"/>
      <c r="K24" s="96">
        <v>41.16</v>
      </c>
      <c r="L24" t="s">
        <v>15</v>
      </c>
      <c r="M24" t="s">
        <v>106</v>
      </c>
      <c r="N24" s="41"/>
    </row>
    <row r="25" spans="1:14" ht="15.75" x14ac:dyDescent="0.25">
      <c r="A25" s="42" t="s">
        <v>37</v>
      </c>
      <c r="B25" s="42"/>
      <c r="C25" s="72">
        <v>0</v>
      </c>
      <c r="D25" s="31"/>
      <c r="E25" s="100">
        <v>0</v>
      </c>
      <c r="F25" s="42"/>
      <c r="G25" s="59">
        <f>'[1]09.19.19'!E25</f>
        <v>-76</v>
      </c>
      <c r="H25" s="59">
        <v>-38</v>
      </c>
      <c r="I25" s="60">
        <v>-114</v>
      </c>
      <c r="J25" s="40"/>
      <c r="K25" s="96">
        <v>41.16</v>
      </c>
      <c r="L25" t="s">
        <v>15</v>
      </c>
      <c r="M25" t="s">
        <v>107</v>
      </c>
    </row>
    <row r="26" spans="1:14" ht="15.75" x14ac:dyDescent="0.25">
      <c r="A26" s="42" t="s">
        <v>38</v>
      </c>
      <c r="B26" s="42"/>
      <c r="C26" s="31">
        <v>0</v>
      </c>
      <c r="D26" s="31"/>
      <c r="E26" s="62">
        <v>0</v>
      </c>
      <c r="F26" s="42"/>
      <c r="G26" s="59">
        <f>'[1]09.19.19'!E26</f>
        <v>-353</v>
      </c>
      <c r="H26" s="44">
        <v>-105.04</v>
      </c>
      <c r="I26" s="49">
        <v>-134.32</v>
      </c>
      <c r="J26" s="61"/>
      <c r="K26" s="96">
        <v>20.58</v>
      </c>
      <c r="L26" t="s">
        <v>15</v>
      </c>
      <c r="M26" t="s">
        <v>108</v>
      </c>
    </row>
    <row r="27" spans="1:14" ht="15.75" x14ac:dyDescent="0.25">
      <c r="A27" s="42" t="s">
        <v>40</v>
      </c>
      <c r="B27" s="42"/>
      <c r="C27" s="31"/>
      <c r="D27" s="31"/>
      <c r="E27" s="62">
        <v>0</v>
      </c>
      <c r="F27" s="26"/>
      <c r="G27" s="78">
        <f>SUM(G16:G26)</f>
        <v>-1493.69</v>
      </c>
      <c r="H27" s="78">
        <f>SUM(H16:H26)</f>
        <v>-1163.0999999999999</v>
      </c>
      <c r="I27" s="79">
        <f>SUM(I16:I26)</f>
        <v>-1040.0899999999999</v>
      </c>
      <c r="J27" s="54"/>
      <c r="K27" s="104"/>
      <c r="L27" s="68"/>
      <c r="M27" s="69"/>
    </row>
    <row r="28" spans="1:14" ht="19.5" thickBot="1" x14ac:dyDescent="0.35">
      <c r="A28" s="26" t="s">
        <v>42</v>
      </c>
      <c r="B28" s="26"/>
      <c r="C28" s="76">
        <f>SUM(C17:C27)</f>
        <v>0</v>
      </c>
      <c r="D28" s="24"/>
      <c r="E28" s="77">
        <f>SUM(E17:E27)</f>
        <v>300</v>
      </c>
      <c r="F28" s="9"/>
      <c r="G28" s="9"/>
      <c r="H28" s="9"/>
      <c r="I28" s="73"/>
      <c r="J28" s="54"/>
      <c r="K28" s="105">
        <f>SUM(K10:K27)</f>
        <v>322.76000000000005</v>
      </c>
      <c r="L28" s="70" t="s">
        <v>33</v>
      </c>
      <c r="M28" s="68"/>
    </row>
    <row r="29" spans="1:14" ht="16.5" thickBot="1" x14ac:dyDescent="0.3">
      <c r="A29" s="9"/>
      <c r="B29" s="9"/>
      <c r="C29" s="81"/>
      <c r="D29" s="82"/>
      <c r="E29" s="83"/>
      <c r="F29" s="26"/>
      <c r="G29" s="86">
        <f>SUM(G12,G27)</f>
        <v>-495.69000000000005</v>
      </c>
      <c r="H29" s="86">
        <f>SUM(H12,H27)</f>
        <v>52.400000000000091</v>
      </c>
      <c r="I29" s="87">
        <f>SUM(I12,I27)</f>
        <v>205.41000000000008</v>
      </c>
      <c r="J29" s="54"/>
    </row>
    <row r="30" spans="1:14" ht="17.25" thickTop="1" thickBot="1" x14ac:dyDescent="0.3">
      <c r="A30" s="26" t="s">
        <v>44</v>
      </c>
      <c r="B30" s="26"/>
      <c r="C30" s="84">
        <f>C12</f>
        <v>0</v>
      </c>
      <c r="D30" s="24"/>
      <c r="E30" s="85">
        <f>E12</f>
        <v>144.06</v>
      </c>
      <c r="F30" s="88"/>
      <c r="G30" s="44"/>
      <c r="H30" s="44"/>
      <c r="I30" s="73"/>
      <c r="J30" s="54"/>
      <c r="K30" s="73"/>
    </row>
    <row r="31" spans="1:14" ht="20.25" thickTop="1" thickBot="1" x14ac:dyDescent="0.35">
      <c r="A31" s="88"/>
      <c r="B31" s="88"/>
      <c r="C31" s="81"/>
      <c r="D31" s="82"/>
      <c r="E31" s="83"/>
      <c r="F31" s="26"/>
      <c r="G31" s="91">
        <f>SUM(G7,G12,G27)</f>
        <v>2653.7899999999995</v>
      </c>
      <c r="H31" s="91">
        <f>SUM(H7,H12,H27)</f>
        <v>3149.48</v>
      </c>
      <c r="I31" s="92">
        <f>SUM(I7,I12,I27)</f>
        <v>3097.08</v>
      </c>
      <c r="J31" s="67"/>
      <c r="K31" s="41" t="s">
        <v>75</v>
      </c>
      <c r="L31" s="41" t="s">
        <v>13</v>
      </c>
      <c r="M31" s="41" t="s">
        <v>35</v>
      </c>
      <c r="N31" s="41" t="s">
        <v>36</v>
      </c>
    </row>
    <row r="32" spans="1:14" ht="17.25" thickTop="1" thickBot="1" x14ac:dyDescent="0.3">
      <c r="A32" s="26" t="s">
        <v>46</v>
      </c>
      <c r="B32" s="26"/>
      <c r="C32" s="89">
        <f>SUM(C7,C12)-C28</f>
        <v>3181.76</v>
      </c>
      <c r="D32" s="24"/>
      <c r="E32" s="90">
        <f>(E7+E12)-E28</f>
        <v>3025.82</v>
      </c>
      <c r="J32" s="67"/>
      <c r="K32" s="74">
        <v>75</v>
      </c>
      <c r="L32" t="s">
        <v>76</v>
      </c>
      <c r="M32" t="s">
        <v>102</v>
      </c>
      <c r="N32" t="s">
        <v>103</v>
      </c>
    </row>
    <row r="33" spans="1:14" ht="16.5" thickTop="1" x14ac:dyDescent="0.25">
      <c r="C33" s="58"/>
      <c r="J33" s="67"/>
      <c r="K33" s="75">
        <v>300</v>
      </c>
      <c r="L33" t="s">
        <v>39</v>
      </c>
      <c r="N33" s="113">
        <v>45273</v>
      </c>
    </row>
    <row r="34" spans="1:14" ht="15.75" x14ac:dyDescent="0.25">
      <c r="C34" s="58"/>
      <c r="J34" s="67"/>
      <c r="K34" s="80"/>
    </row>
    <row r="35" spans="1:14" ht="18.75" x14ac:dyDescent="0.3">
      <c r="A35" s="93"/>
      <c r="C35" s="94"/>
      <c r="D35" s="95"/>
      <c r="E35" s="95"/>
      <c r="J35" s="67"/>
      <c r="K35" s="80"/>
    </row>
    <row r="36" spans="1:14" ht="18.75" x14ac:dyDescent="0.3">
      <c r="A36" s="93"/>
      <c r="C36" s="94" t="s">
        <v>47</v>
      </c>
      <c r="D36" s="95"/>
      <c r="E36" s="95" t="s">
        <v>48</v>
      </c>
      <c r="J36" s="67"/>
      <c r="K36" s="101"/>
    </row>
    <row r="37" spans="1:14" ht="15.75" x14ac:dyDescent="0.25">
      <c r="C37" s="58" t="s">
        <v>49</v>
      </c>
      <c r="K37" s="101"/>
    </row>
    <row r="38" spans="1:14" ht="15.75" x14ac:dyDescent="0.25">
      <c r="C38" s="58" t="s">
        <v>50</v>
      </c>
      <c r="K38" s="103"/>
    </row>
    <row r="39" spans="1:14" ht="15.75" x14ac:dyDescent="0.25">
      <c r="K39" s="103"/>
    </row>
    <row r="40" spans="1:14" ht="15.75" x14ac:dyDescent="0.25">
      <c r="K40" s="103"/>
    </row>
  </sheetData>
  <mergeCells count="3">
    <mergeCell ref="A1:F1"/>
    <mergeCell ref="A2:F2"/>
    <mergeCell ref="A3:F3"/>
  </mergeCells>
  <pageMargins left="0.25" right="0.25" top="0.75" bottom="0.75" header="0.3" footer="0.3"/>
  <pageSetup scale="70" orientation="landscape" r:id="rId1"/>
  <colBreaks count="1" manualBreakCount="1">
    <brk id="16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5A5D3-AB72-4C25-8E92-4B9CD23DF3A2}">
  <sheetPr>
    <pageSetUpPr fitToPage="1"/>
  </sheetPr>
  <dimension ref="A1:N45"/>
  <sheetViews>
    <sheetView tabSelected="1" topLeftCell="A22" zoomScaleNormal="100" workbookViewId="0">
      <selection activeCell="N13" sqref="N13"/>
    </sheetView>
  </sheetViews>
  <sheetFormatPr defaultRowHeight="15" x14ac:dyDescent="0.25"/>
  <cols>
    <col min="1" max="1" width="31.28515625" customWidth="1"/>
    <col min="2" max="2" width="2.42578125" customWidth="1"/>
    <col min="3" max="3" width="27.42578125" bestFit="1" customWidth="1"/>
    <col min="4" max="4" width="3.42578125" customWidth="1"/>
    <col min="5" max="5" width="15.140625" customWidth="1"/>
    <col min="6" max="6" width="15.7109375" customWidth="1"/>
    <col min="7" max="7" width="19.7109375" hidden="1" customWidth="1"/>
    <col min="8" max="8" width="17.42578125" hidden="1" customWidth="1"/>
    <col min="9" max="9" width="18.28515625" hidden="1" customWidth="1"/>
    <col min="11" max="11" width="17.7109375" customWidth="1"/>
    <col min="12" max="12" width="22.7109375" customWidth="1"/>
    <col min="13" max="13" width="15.5703125" customWidth="1"/>
    <col min="14" max="14" width="27" customWidth="1"/>
  </cols>
  <sheetData>
    <row r="1" spans="1:13" ht="18.75" x14ac:dyDescent="0.3">
      <c r="A1" s="114" t="s">
        <v>0</v>
      </c>
      <c r="B1" s="114"/>
      <c r="C1" s="114"/>
      <c r="D1" s="114"/>
      <c r="E1" s="114"/>
      <c r="F1" s="114"/>
      <c r="G1" s="1"/>
      <c r="H1" s="1"/>
      <c r="I1" s="1"/>
      <c r="J1" s="2"/>
      <c r="K1" s="1"/>
    </row>
    <row r="2" spans="1:13" ht="18.75" x14ac:dyDescent="0.3">
      <c r="A2" s="114" t="s">
        <v>1</v>
      </c>
      <c r="B2" s="114"/>
      <c r="C2" s="114"/>
      <c r="D2" s="114"/>
      <c r="E2" s="114"/>
      <c r="F2" s="114"/>
      <c r="G2" s="1"/>
      <c r="H2" s="1"/>
      <c r="I2" s="1"/>
      <c r="J2" s="2"/>
      <c r="K2" s="1"/>
    </row>
    <row r="3" spans="1:13" ht="18.75" x14ac:dyDescent="0.3">
      <c r="A3" s="115">
        <v>45274</v>
      </c>
      <c r="B3" s="115"/>
      <c r="C3" s="115"/>
      <c r="D3" s="115"/>
      <c r="E3" s="115"/>
      <c r="F3" s="115"/>
      <c r="G3" s="3"/>
      <c r="H3" s="3"/>
      <c r="I3" s="3"/>
      <c r="J3" s="4"/>
      <c r="K3" s="3"/>
    </row>
    <row r="4" spans="1:13" x14ac:dyDescent="0.25">
      <c r="A4" s="5"/>
      <c r="B4" s="5"/>
      <c r="C4" s="6"/>
      <c r="D4" s="5"/>
      <c r="E4" s="5"/>
      <c r="F4" s="5"/>
      <c r="G4" s="5"/>
      <c r="H4" s="7"/>
      <c r="I4" s="5"/>
      <c r="J4" s="8"/>
      <c r="K4" s="5"/>
    </row>
    <row r="5" spans="1:13" ht="15.75" x14ac:dyDescent="0.25">
      <c r="A5" s="9" t="s">
        <v>74</v>
      </c>
      <c r="B5" s="9"/>
      <c r="C5" s="10" t="s">
        <v>2</v>
      </c>
      <c r="D5" s="11"/>
      <c r="E5" s="12" t="s">
        <v>3</v>
      </c>
      <c r="F5" s="9"/>
      <c r="G5" s="13" t="s">
        <v>4</v>
      </c>
      <c r="H5" s="13" t="s">
        <v>5</v>
      </c>
      <c r="I5" s="14" t="s">
        <v>6</v>
      </c>
      <c r="J5" s="8"/>
      <c r="K5" s="15"/>
    </row>
    <row r="6" spans="1:13" ht="15.75" x14ac:dyDescent="0.25">
      <c r="A6" s="99" t="s">
        <v>52</v>
      </c>
      <c r="B6" s="9"/>
      <c r="C6" s="16" t="s">
        <v>109</v>
      </c>
      <c r="D6" s="13"/>
      <c r="E6" s="112"/>
      <c r="F6" s="9"/>
      <c r="G6" s="18" t="s">
        <v>7</v>
      </c>
      <c r="H6" s="16" t="s">
        <v>8</v>
      </c>
      <c r="I6" s="19" t="s">
        <v>9</v>
      </c>
      <c r="J6" s="8"/>
      <c r="K6" s="20"/>
    </row>
    <row r="7" spans="1:13" ht="15.75" x14ac:dyDescent="0.25">
      <c r="A7" s="21" t="s">
        <v>10</v>
      </c>
      <c r="B7" s="22"/>
      <c r="C7" s="23">
        <v>3181.76</v>
      </c>
      <c r="D7" s="24"/>
      <c r="E7" s="25">
        <f>C32</f>
        <v>3181.76</v>
      </c>
      <c r="F7" s="26"/>
      <c r="G7" s="27">
        <f>'[1]09.19.19'!E7</f>
        <v>3149.48</v>
      </c>
      <c r="H7" s="27">
        <f>I31</f>
        <v>3097.08</v>
      </c>
      <c r="I7" s="28">
        <v>2891.67</v>
      </c>
      <c r="J7" s="29"/>
      <c r="K7" s="30"/>
    </row>
    <row r="8" spans="1:13" ht="15.75" x14ac:dyDescent="0.25">
      <c r="A8" s="9"/>
      <c r="B8" s="9"/>
      <c r="C8" s="31"/>
      <c r="D8" s="32"/>
      <c r="E8" s="33"/>
      <c r="F8" s="9"/>
      <c r="G8" s="9"/>
      <c r="H8" s="9"/>
      <c r="I8" s="34"/>
      <c r="J8" s="35"/>
    </row>
    <row r="9" spans="1:13" ht="18.75" x14ac:dyDescent="0.3">
      <c r="A9" s="36" t="s">
        <v>11</v>
      </c>
      <c r="B9" s="36"/>
      <c r="C9" s="37"/>
      <c r="D9" s="38"/>
      <c r="E9" s="39"/>
      <c r="F9" s="36"/>
      <c r="G9" s="36"/>
      <c r="H9" s="36"/>
      <c r="I9" s="34"/>
      <c r="J9" s="40"/>
      <c r="K9" s="41" t="s">
        <v>12</v>
      </c>
      <c r="L9" s="41" t="s">
        <v>13</v>
      </c>
    </row>
    <row r="10" spans="1:13" ht="15.75" x14ac:dyDescent="0.25">
      <c r="A10" s="42" t="s">
        <v>14</v>
      </c>
      <c r="B10" s="42"/>
      <c r="C10" s="106"/>
      <c r="D10" s="31"/>
      <c r="E10" s="43">
        <v>257.74</v>
      </c>
      <c r="F10" s="120" t="s">
        <v>110</v>
      </c>
      <c r="G10" s="44">
        <f>'[1]09.19.19'!E10</f>
        <v>998</v>
      </c>
      <c r="H10" s="44">
        <v>1215.5</v>
      </c>
      <c r="I10" s="34"/>
      <c r="J10" s="40"/>
      <c r="K10" s="64">
        <v>17</v>
      </c>
      <c r="L10" t="s">
        <v>15</v>
      </c>
      <c r="M10" s="7">
        <v>45128</v>
      </c>
    </row>
    <row r="11" spans="1:13" ht="15.75" x14ac:dyDescent="0.25">
      <c r="A11" s="45"/>
      <c r="C11" s="46"/>
      <c r="D11" s="47"/>
      <c r="E11" s="48"/>
      <c r="F11" s="42"/>
      <c r="I11" s="49">
        <v>1245.5</v>
      </c>
      <c r="J11" s="40"/>
      <c r="K11" s="64">
        <v>15.68</v>
      </c>
      <c r="L11" t="s">
        <v>15</v>
      </c>
      <c r="M11" s="7">
        <v>45168</v>
      </c>
    </row>
    <row r="12" spans="1:13" ht="15.75" x14ac:dyDescent="0.25">
      <c r="A12" s="26" t="s">
        <v>18</v>
      </c>
      <c r="B12" s="26"/>
      <c r="C12" s="50">
        <f>SUM(C10:C11)</f>
        <v>0</v>
      </c>
      <c r="D12" s="24"/>
      <c r="E12" s="51">
        <f>SUM(E10:E11)</f>
        <v>257.74</v>
      </c>
      <c r="F12" s="26"/>
      <c r="G12" s="52">
        <f>SUM(G10:G11)</f>
        <v>998</v>
      </c>
      <c r="H12" s="52">
        <f>SUM(H10:H11)</f>
        <v>1215.5</v>
      </c>
      <c r="I12" s="53">
        <f>SUM(I11:I11)</f>
        <v>1245.5</v>
      </c>
      <c r="J12" s="54"/>
      <c r="K12" s="64">
        <v>15.68</v>
      </c>
      <c r="L12" t="s">
        <v>15</v>
      </c>
      <c r="M12" s="7">
        <v>45168</v>
      </c>
    </row>
    <row r="13" spans="1:13" ht="15.75" x14ac:dyDescent="0.25">
      <c r="A13" s="26"/>
      <c r="B13" s="26"/>
      <c r="C13" s="37"/>
      <c r="D13" s="38"/>
      <c r="E13" s="39"/>
      <c r="F13" s="26"/>
      <c r="H13" s="55"/>
      <c r="I13" s="56"/>
      <c r="J13" s="54"/>
      <c r="K13" s="96">
        <v>15.68</v>
      </c>
      <c r="L13" t="s">
        <v>15</v>
      </c>
      <c r="M13" s="7">
        <v>45181</v>
      </c>
    </row>
    <row r="14" spans="1:13" ht="15.75" x14ac:dyDescent="0.25">
      <c r="A14" s="45"/>
      <c r="B14" s="26"/>
      <c r="C14" s="31"/>
      <c r="D14" s="31"/>
      <c r="E14" s="57"/>
      <c r="F14" s="26"/>
      <c r="G14" s="55"/>
      <c r="H14" s="55"/>
      <c r="I14" s="56"/>
      <c r="J14" s="54"/>
      <c r="K14" s="96">
        <v>15.68</v>
      </c>
      <c r="L14" t="s">
        <v>15</v>
      </c>
      <c r="M14" s="7">
        <v>45230</v>
      </c>
    </row>
    <row r="15" spans="1:13" ht="15.75" x14ac:dyDescent="0.25">
      <c r="A15" s="36" t="s">
        <v>21</v>
      </c>
      <c r="B15" s="36"/>
      <c r="C15" s="58"/>
      <c r="E15" s="57"/>
      <c r="F15" s="36"/>
      <c r="G15" s="36"/>
      <c r="H15" s="36"/>
      <c r="I15" s="34"/>
      <c r="J15" s="54"/>
      <c r="K15" s="97">
        <v>-15.68</v>
      </c>
      <c r="L15" t="s">
        <v>15</v>
      </c>
      <c r="M15" s="7">
        <v>45230</v>
      </c>
    </row>
    <row r="16" spans="1:13" ht="15.75" x14ac:dyDescent="0.25">
      <c r="A16" s="42"/>
      <c r="B16" s="42"/>
      <c r="C16" s="58"/>
      <c r="E16" s="57"/>
      <c r="F16" s="42"/>
      <c r="G16" s="59"/>
      <c r="H16" s="59"/>
      <c r="I16" s="60"/>
      <c r="J16" s="61"/>
      <c r="K16" s="98">
        <v>15.68</v>
      </c>
      <c r="L16" t="s">
        <v>15</v>
      </c>
      <c r="M16" s="7">
        <v>45230</v>
      </c>
    </row>
    <row r="17" spans="1:14" ht="15.75" x14ac:dyDescent="0.25">
      <c r="A17" s="42" t="s">
        <v>24</v>
      </c>
      <c r="B17" s="42"/>
      <c r="C17" s="31">
        <v>0</v>
      </c>
      <c r="D17" s="31"/>
      <c r="E17" s="102">
        <v>300</v>
      </c>
      <c r="F17" s="42"/>
      <c r="G17" s="59">
        <f>'[1]09.19.19'!E17</f>
        <v>-200</v>
      </c>
      <c r="H17" s="59">
        <v>-200</v>
      </c>
      <c r="I17" s="60">
        <v>-200</v>
      </c>
      <c r="J17" s="63"/>
      <c r="K17" s="97">
        <v>15.68</v>
      </c>
      <c r="L17" t="s">
        <v>15</v>
      </c>
      <c r="M17" s="7">
        <v>45230</v>
      </c>
    </row>
    <row r="18" spans="1:14" ht="15.75" x14ac:dyDescent="0.25">
      <c r="A18" s="42" t="s">
        <v>26</v>
      </c>
      <c r="B18" s="42"/>
      <c r="C18" s="31">
        <v>0</v>
      </c>
      <c r="D18" s="31"/>
      <c r="E18" s="100">
        <v>0</v>
      </c>
      <c r="F18" s="42"/>
      <c r="G18" s="59">
        <f>'[1]09.19.19'!E18</f>
        <v>-150</v>
      </c>
      <c r="H18" s="65">
        <v>-150</v>
      </c>
      <c r="I18" s="66">
        <v>-150</v>
      </c>
      <c r="J18" s="67"/>
      <c r="K18" s="64">
        <v>15.68</v>
      </c>
      <c r="L18" t="s">
        <v>15</v>
      </c>
      <c r="M18" s="7">
        <v>45230</v>
      </c>
      <c r="N18" s="9"/>
    </row>
    <row r="19" spans="1:14" ht="15.75" x14ac:dyDescent="0.25">
      <c r="A19" s="42" t="s">
        <v>28</v>
      </c>
      <c r="B19" s="42"/>
      <c r="C19" s="31">
        <v>0</v>
      </c>
      <c r="D19" s="31"/>
      <c r="E19" s="62">
        <v>0</v>
      </c>
      <c r="F19" s="42"/>
      <c r="G19" s="59">
        <f>'[1]09.19.19'!E19</f>
        <v>-200</v>
      </c>
      <c r="H19" s="65">
        <v>-200</v>
      </c>
      <c r="I19" s="66"/>
      <c r="J19" s="61"/>
      <c r="K19" s="64">
        <v>15.68</v>
      </c>
      <c r="L19" t="s">
        <v>15</v>
      </c>
      <c r="M19" s="109">
        <v>45230</v>
      </c>
      <c r="N19" s="9"/>
    </row>
    <row r="20" spans="1:14" ht="15.75" x14ac:dyDescent="0.25">
      <c r="A20" s="42" t="s">
        <v>30</v>
      </c>
      <c r="B20" s="42"/>
      <c r="C20" s="31">
        <v>0</v>
      </c>
      <c r="D20" s="31"/>
      <c r="E20" s="62">
        <v>0</v>
      </c>
      <c r="F20" s="42"/>
      <c r="G20" s="59">
        <f>'[1]09.19.19'!E20</f>
        <v>-7.99</v>
      </c>
      <c r="H20" s="59">
        <v>0</v>
      </c>
      <c r="I20" s="60">
        <v>-2.5</v>
      </c>
      <c r="J20" s="61"/>
      <c r="K20" s="96">
        <v>15.68</v>
      </c>
      <c r="L20" t="s">
        <v>15</v>
      </c>
      <c r="M20" s="109">
        <v>45230</v>
      </c>
    </row>
    <row r="21" spans="1:14" ht="15.75" x14ac:dyDescent="0.25">
      <c r="A21" s="42" t="s">
        <v>32</v>
      </c>
      <c r="B21" s="42"/>
      <c r="C21" s="31">
        <v>0</v>
      </c>
      <c r="D21" s="31"/>
      <c r="E21" s="62">
        <v>0</v>
      </c>
      <c r="F21" s="42"/>
      <c r="G21" s="59">
        <f>'[1]09.19.19'!E21</f>
        <v>0</v>
      </c>
      <c r="H21" s="44">
        <v>-7.2</v>
      </c>
      <c r="I21" s="49">
        <v>-0.47</v>
      </c>
      <c r="J21" s="61"/>
      <c r="K21" s="96">
        <v>15.68</v>
      </c>
      <c r="L21" t="s">
        <v>15</v>
      </c>
      <c r="M21" s="109">
        <v>45260</v>
      </c>
    </row>
    <row r="22" spans="1:14" ht="15.75" x14ac:dyDescent="0.25">
      <c r="A22" s="71" t="s">
        <v>34</v>
      </c>
      <c r="B22" s="71"/>
      <c r="C22" s="31">
        <v>0</v>
      </c>
      <c r="D22" s="72"/>
      <c r="E22" s="102">
        <v>0</v>
      </c>
      <c r="F22" s="71"/>
      <c r="G22" s="59">
        <f>'[1]09.19.19'!E22</f>
        <v>0</v>
      </c>
      <c r="H22" s="44">
        <v>0</v>
      </c>
      <c r="I22" s="49">
        <v>-68.63</v>
      </c>
      <c r="J22" s="61"/>
      <c r="K22" s="96">
        <v>20.58</v>
      </c>
      <c r="L22" t="s">
        <v>15</v>
      </c>
      <c r="M22" s="109">
        <v>45260</v>
      </c>
    </row>
    <row r="23" spans="1:14" ht="18.75" x14ac:dyDescent="0.3">
      <c r="A23" s="108" t="s">
        <v>70</v>
      </c>
      <c r="B23" s="42"/>
      <c r="C23" s="31">
        <v>0</v>
      </c>
      <c r="D23" s="31"/>
      <c r="E23" s="100">
        <v>0</v>
      </c>
      <c r="F23" s="42"/>
      <c r="G23" s="59">
        <f>'[1]09.19.19'!E23</f>
        <v>-430.7</v>
      </c>
      <c r="H23" s="59">
        <v>-370.27</v>
      </c>
      <c r="I23" s="60">
        <v>-277.02999999999997</v>
      </c>
      <c r="J23" s="40"/>
      <c r="K23" s="118">
        <v>41.16</v>
      </c>
      <c r="L23" t="s">
        <v>15</v>
      </c>
      <c r="M23" t="s">
        <v>105</v>
      </c>
      <c r="N23" s="41"/>
    </row>
    <row r="24" spans="1:14" ht="18.75" x14ac:dyDescent="0.3">
      <c r="A24" s="42" t="s">
        <v>57</v>
      </c>
      <c r="B24" s="42"/>
      <c r="C24" s="31">
        <v>0</v>
      </c>
      <c r="D24" s="31"/>
      <c r="E24" s="100">
        <v>0</v>
      </c>
      <c r="F24" s="42"/>
      <c r="G24" s="59">
        <f>'[1]09.19.19'!E24</f>
        <v>-76</v>
      </c>
      <c r="H24" s="59">
        <v>-92.59</v>
      </c>
      <c r="I24" s="60">
        <v>-93.14</v>
      </c>
      <c r="J24" s="40"/>
      <c r="K24" s="118">
        <v>41.16</v>
      </c>
      <c r="L24" t="s">
        <v>15</v>
      </c>
      <c r="M24" t="s">
        <v>106</v>
      </c>
      <c r="N24" s="41"/>
    </row>
    <row r="25" spans="1:14" ht="15.75" x14ac:dyDescent="0.25">
      <c r="A25" s="42" t="s">
        <v>37</v>
      </c>
      <c r="B25" s="42"/>
      <c r="C25" s="72">
        <v>0</v>
      </c>
      <c r="D25" s="31"/>
      <c r="E25" s="100">
        <v>0</v>
      </c>
      <c r="F25" s="42"/>
      <c r="G25" s="59">
        <f>'[1]09.19.19'!E25</f>
        <v>-76</v>
      </c>
      <c r="H25" s="59">
        <v>-38</v>
      </c>
      <c r="I25" s="60">
        <v>-114</v>
      </c>
      <c r="J25" s="40"/>
      <c r="K25" s="118">
        <v>41.16</v>
      </c>
      <c r="L25" t="s">
        <v>15</v>
      </c>
      <c r="M25" t="s">
        <v>107</v>
      </c>
    </row>
    <row r="26" spans="1:14" ht="15.75" x14ac:dyDescent="0.25">
      <c r="A26" s="42" t="s">
        <v>38</v>
      </c>
      <c r="B26" s="42"/>
      <c r="C26" s="31">
        <v>0</v>
      </c>
      <c r="D26" s="31"/>
      <c r="E26" s="62">
        <v>0</v>
      </c>
      <c r="F26" s="42"/>
      <c r="G26" s="59">
        <f>'[1]09.19.19'!E26</f>
        <v>-353</v>
      </c>
      <c r="H26" s="44">
        <v>-105.04</v>
      </c>
      <c r="I26" s="49">
        <v>-134.32</v>
      </c>
      <c r="J26" s="61"/>
      <c r="K26" s="118">
        <v>20.58</v>
      </c>
      <c r="L26" t="s">
        <v>15</v>
      </c>
      <c r="M26" s="113">
        <v>45352</v>
      </c>
    </row>
    <row r="27" spans="1:14" ht="15.75" x14ac:dyDescent="0.25">
      <c r="A27" s="42" t="s">
        <v>40</v>
      </c>
      <c r="B27" s="42"/>
      <c r="C27" s="31"/>
      <c r="D27" s="31"/>
      <c r="E27" s="62">
        <v>0</v>
      </c>
      <c r="F27" s="26"/>
      <c r="G27" s="78">
        <f>SUM(G16:G26)</f>
        <v>-1493.69</v>
      </c>
      <c r="H27" s="78">
        <f>SUM(H16:H26)</f>
        <v>-1163.0999999999999</v>
      </c>
      <c r="I27" s="79">
        <f>SUM(I16:I26)</f>
        <v>-1040.0899999999999</v>
      </c>
      <c r="J27" s="54"/>
      <c r="K27" s="118">
        <v>10.78</v>
      </c>
      <c r="L27" t="s">
        <v>15</v>
      </c>
      <c r="M27" s="113">
        <v>45366</v>
      </c>
    </row>
    <row r="28" spans="1:14" ht="16.5" thickBot="1" x14ac:dyDescent="0.3">
      <c r="A28" s="26" t="s">
        <v>42</v>
      </c>
      <c r="B28" s="26"/>
      <c r="C28" s="76">
        <f>SUM(C17:C27)</f>
        <v>0</v>
      </c>
      <c r="D28" s="24"/>
      <c r="E28" s="77">
        <f>SUM(E17:E27)</f>
        <v>300</v>
      </c>
      <c r="F28" s="9"/>
      <c r="G28" s="9"/>
      <c r="H28" s="9"/>
      <c r="I28" s="73"/>
      <c r="J28" s="54"/>
      <c r="K28" s="118">
        <v>20.58</v>
      </c>
      <c r="L28" t="s">
        <v>15</v>
      </c>
      <c r="M28" s="113">
        <v>45380</v>
      </c>
    </row>
    <row r="29" spans="1:14" ht="16.5" thickBot="1" x14ac:dyDescent="0.3">
      <c r="A29" s="9"/>
      <c r="B29" s="9"/>
      <c r="C29" s="81"/>
      <c r="D29" s="82"/>
      <c r="E29" s="83"/>
      <c r="F29" s="26"/>
      <c r="G29" s="86">
        <f>SUM(G12,G27)</f>
        <v>-495.69000000000005</v>
      </c>
      <c r="H29" s="86">
        <f>SUM(H12,H27)</f>
        <v>52.400000000000091</v>
      </c>
      <c r="I29" s="87">
        <f>SUM(I12,I27)</f>
        <v>205.41000000000008</v>
      </c>
      <c r="J29" s="54"/>
      <c r="K29" s="118">
        <v>20.58</v>
      </c>
      <c r="L29" t="s">
        <v>15</v>
      </c>
      <c r="M29" s="113">
        <v>45394</v>
      </c>
    </row>
    <row r="30" spans="1:14" ht="17.25" thickTop="1" thickBot="1" x14ac:dyDescent="0.3">
      <c r="A30" s="26" t="s">
        <v>44</v>
      </c>
      <c r="B30" s="26"/>
      <c r="C30" s="84">
        <f>C12</f>
        <v>0</v>
      </c>
      <c r="D30" s="24"/>
      <c r="E30" s="85">
        <f>E12</f>
        <v>257.74</v>
      </c>
      <c r="F30" s="88"/>
      <c r="G30" s="44"/>
      <c r="H30" s="44"/>
      <c r="I30" s="73"/>
      <c r="J30" s="54"/>
      <c r="K30" s="118">
        <v>20.58</v>
      </c>
      <c r="L30" t="s">
        <v>15</v>
      </c>
      <c r="M30" s="113">
        <v>45408</v>
      </c>
    </row>
    <row r="31" spans="1:14" ht="17.25" thickTop="1" thickBot="1" x14ac:dyDescent="0.3">
      <c r="A31" s="88"/>
      <c r="B31" s="88"/>
      <c r="C31" s="81"/>
      <c r="D31" s="82"/>
      <c r="E31" s="83"/>
      <c r="F31" s="26"/>
      <c r="G31" s="91">
        <f>SUM(G7,G12,G27)</f>
        <v>2653.7899999999995</v>
      </c>
      <c r="H31" s="91">
        <f>SUM(H7,H12,H27)</f>
        <v>3149.48</v>
      </c>
      <c r="I31" s="92">
        <f>SUM(I7,I12,I27)</f>
        <v>3097.08</v>
      </c>
      <c r="J31" s="67"/>
      <c r="K31" s="118">
        <v>20.58</v>
      </c>
      <c r="L31" t="s">
        <v>15</v>
      </c>
      <c r="M31" s="113">
        <v>45422</v>
      </c>
    </row>
    <row r="32" spans="1:14" ht="17.25" thickTop="1" thickBot="1" x14ac:dyDescent="0.3">
      <c r="A32" s="26" t="s">
        <v>46</v>
      </c>
      <c r="B32" s="26"/>
      <c r="C32" s="89">
        <f>SUM(C7,C12)-C28</f>
        <v>3181.76</v>
      </c>
      <c r="D32" s="24"/>
      <c r="E32" s="117">
        <f>(E7+E12)-E28</f>
        <v>3139.5</v>
      </c>
      <c r="J32" s="67"/>
      <c r="K32" s="119">
        <v>20.58</v>
      </c>
      <c r="L32" s="68" t="s">
        <v>15</v>
      </c>
      <c r="M32" s="116">
        <v>45436</v>
      </c>
    </row>
    <row r="33" spans="1:14" ht="19.5" thickTop="1" x14ac:dyDescent="0.3">
      <c r="C33" s="58"/>
      <c r="J33" s="67"/>
      <c r="K33" s="105">
        <f>SUM(K10:K32)</f>
        <v>436.43999999999994</v>
      </c>
      <c r="L33" s="70" t="s">
        <v>33</v>
      </c>
      <c r="M33" s="68"/>
    </row>
    <row r="34" spans="1:14" x14ac:dyDescent="0.25">
      <c r="C34" s="58"/>
      <c r="J34" s="67"/>
    </row>
    <row r="35" spans="1:14" ht="18.75" x14ac:dyDescent="0.3">
      <c r="A35" s="93"/>
      <c r="C35" s="94"/>
      <c r="D35" s="95"/>
      <c r="E35" s="95"/>
      <c r="J35" s="67"/>
      <c r="K35" s="73"/>
    </row>
    <row r="36" spans="1:14" ht="18.75" x14ac:dyDescent="0.3">
      <c r="A36" s="93"/>
      <c r="C36" s="94" t="s">
        <v>47</v>
      </c>
      <c r="D36" s="95"/>
      <c r="E36" s="95" t="s">
        <v>48</v>
      </c>
      <c r="J36" s="67"/>
      <c r="K36" s="41" t="s">
        <v>75</v>
      </c>
      <c r="L36" s="41" t="s">
        <v>13</v>
      </c>
      <c r="M36" s="41" t="s">
        <v>35</v>
      </c>
      <c r="N36" s="41" t="s">
        <v>36</v>
      </c>
    </row>
    <row r="37" spans="1:14" ht="15.75" x14ac:dyDescent="0.25">
      <c r="C37" s="58" t="s">
        <v>49</v>
      </c>
      <c r="K37" s="74">
        <v>75</v>
      </c>
      <c r="L37" t="s">
        <v>76</v>
      </c>
      <c r="M37" t="s">
        <v>102</v>
      </c>
      <c r="N37" t="s">
        <v>103</v>
      </c>
    </row>
    <row r="38" spans="1:14" ht="15.75" x14ac:dyDescent="0.25">
      <c r="C38" s="58" t="s">
        <v>50</v>
      </c>
      <c r="K38" s="75">
        <v>300</v>
      </c>
      <c r="L38" t="s">
        <v>39</v>
      </c>
      <c r="N38" s="113">
        <v>45273</v>
      </c>
    </row>
    <row r="39" spans="1:14" ht="15.75" x14ac:dyDescent="0.25">
      <c r="K39" s="80"/>
    </row>
    <row r="40" spans="1:14" ht="15.75" x14ac:dyDescent="0.25">
      <c r="K40" s="80"/>
    </row>
    <row r="41" spans="1:14" ht="15.75" x14ac:dyDescent="0.25">
      <c r="K41" s="101"/>
    </row>
    <row r="42" spans="1:14" ht="15.75" x14ac:dyDescent="0.25">
      <c r="K42" s="101"/>
    </row>
    <row r="43" spans="1:14" ht="15.75" x14ac:dyDescent="0.25">
      <c r="K43" s="103"/>
    </row>
    <row r="44" spans="1:14" ht="15.75" x14ac:dyDescent="0.25">
      <c r="K44" s="103"/>
    </row>
    <row r="45" spans="1:14" ht="15.75" x14ac:dyDescent="0.25">
      <c r="K45" s="103"/>
    </row>
  </sheetData>
  <mergeCells count="3">
    <mergeCell ref="A1:F1"/>
    <mergeCell ref="A2:F2"/>
    <mergeCell ref="A3:F3"/>
  </mergeCells>
  <pageMargins left="0.25" right="0.25" top="0.75" bottom="0.75" header="0.3" footer="0.3"/>
  <pageSetup scale="70" orientation="landscape" r:id="rId1"/>
  <colBreaks count="1" manualBreakCount="1">
    <brk id="16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23</vt:lpstr>
      <vt:lpstr>FY23 Details</vt:lpstr>
      <vt:lpstr>FY24</vt:lpstr>
      <vt:lpstr>FY24 6.10.14</vt:lpstr>
      <vt:lpstr>'FY 23'!Print_Area</vt:lpstr>
      <vt:lpstr>'FY24'!Print_Area</vt:lpstr>
      <vt:lpstr>'FY24 6.10.14'!Print_Area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A. Sorenson</dc:creator>
  <cp:lastModifiedBy>Amberly N. Escobedo</cp:lastModifiedBy>
  <cp:lastPrinted>2023-06-08T15:24:54Z</cp:lastPrinted>
  <dcterms:created xsi:type="dcterms:W3CDTF">2022-09-15T14:59:26Z</dcterms:created>
  <dcterms:modified xsi:type="dcterms:W3CDTF">2024-06-10T16:07:21Z</dcterms:modified>
</cp:coreProperties>
</file>